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1" activeTab="1"/>
  </bookViews>
  <sheets>
    <sheet name="1-1. რესურსული ხარჯთაღრიცხვა" sheetId="2" state="hidden" r:id="rId1"/>
    <sheet name="კრებსითი სატენდერო" sheetId="12" r:id="rId2"/>
  </sheets>
  <externalReferences>
    <externalReference r:id="rId3"/>
  </externalReferences>
  <definedNames>
    <definedName name="_xlnm._FilterDatabase" localSheetId="0" hidden="1">'1-1. რესურსული ხარჯთაღრიცხვა'!$A$7:$M$439</definedName>
    <definedName name="_xlnm._FilterDatabase" localSheetId="1" hidden="1">'კრებსითი სატენდერო'!$A$6:$G$236</definedName>
    <definedName name="_xlnm.Print_Area" localSheetId="0">'1-1. რესურსული ხარჯთაღრიცხვა'!$A$1:$M$443</definedName>
    <definedName name="_xlnm.Print_Area" localSheetId="1">'კრებსითი სატენდერო'!$A$1:$F$238</definedName>
    <definedName name="_xlnm.Print_Titles" localSheetId="0">'1-1. რესურსული ხარჯთაღრიცხვა'!$7:$7</definedName>
    <definedName name="_xlnm.Print_Titles" localSheetId="1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12" l="1"/>
  <c r="F235" i="12"/>
  <c r="F229" i="12" l="1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230" i="12" l="1"/>
  <c r="F231" i="12" l="1"/>
  <c r="F232" i="12" s="1"/>
  <c r="F233" i="12" l="1"/>
  <c r="F234" i="12" s="1"/>
  <c r="F341" i="2" l="1"/>
  <c r="F335" i="2"/>
  <c r="F382" i="2"/>
  <c r="L382" i="2" s="1"/>
  <c r="F371" i="2"/>
  <c r="L371" i="2" s="1"/>
  <c r="L378" i="2"/>
  <c r="F359" i="2"/>
  <c r="F360" i="2" s="1"/>
  <c r="E360" i="2"/>
  <c r="F353" i="2"/>
  <c r="H353" i="2" s="1"/>
  <c r="M353" i="2" s="1"/>
  <c r="E354" i="2"/>
  <c r="F347" i="2"/>
  <c r="H347" i="2" s="1"/>
  <c r="M347" i="2" s="1"/>
  <c r="E348" i="2"/>
  <c r="E342" i="2"/>
  <c r="E336" i="2"/>
  <c r="H359" i="2" l="1"/>
  <c r="M359" i="2" s="1"/>
  <c r="F336" i="2"/>
  <c r="F342" i="2"/>
  <c r="H342" i="2" s="1"/>
  <c r="M342" i="2" s="1"/>
  <c r="H341" i="2"/>
  <c r="M341" i="2" s="1"/>
  <c r="F354" i="2"/>
  <c r="H354" i="2" s="1"/>
  <c r="M354" i="2" s="1"/>
  <c r="H360" i="2"/>
  <c r="M360" i="2" s="1"/>
  <c r="F348" i="2"/>
  <c r="H348" i="2" s="1"/>
  <c r="M348" i="2" s="1"/>
  <c r="H336" i="2"/>
  <c r="M336" i="2" s="1"/>
  <c r="H335" i="2"/>
  <c r="M335" i="2" s="1"/>
  <c r="F40" i="2" l="1"/>
  <c r="L40" i="2" s="1"/>
  <c r="F28" i="2"/>
  <c r="H28" i="2" s="1"/>
  <c r="F27" i="2"/>
  <c r="L27" i="2" s="1"/>
  <c r="F26" i="2"/>
  <c r="L26" i="2" s="1"/>
  <c r="F25" i="2"/>
  <c r="J25" i="2" s="1"/>
  <c r="F14" i="2"/>
  <c r="F9" i="2"/>
  <c r="F253" i="2"/>
  <c r="L253" i="2" s="1"/>
  <c r="F252" i="2"/>
  <c r="J252" i="2" s="1"/>
  <c r="F256" i="2"/>
  <c r="F255" i="2"/>
  <c r="F71" i="2"/>
  <c r="H71" i="2" s="1"/>
  <c r="F69" i="2"/>
  <c r="L69" i="2" s="1"/>
  <c r="F68" i="2"/>
  <c r="J68" i="2" s="1"/>
  <c r="F73" i="2"/>
  <c r="H73" i="2" s="1"/>
  <c r="F72" i="2"/>
  <c r="H72" i="2" s="1"/>
  <c r="F59" i="2"/>
  <c r="H59" i="2" s="1"/>
  <c r="F58" i="2"/>
  <c r="H58" i="2" s="1"/>
  <c r="F56" i="2"/>
  <c r="L56" i="2" s="1"/>
  <c r="F55" i="2"/>
  <c r="J55" i="2" s="1"/>
  <c r="M55" i="2" s="1"/>
  <c r="F51" i="2"/>
  <c r="L51" i="2" s="1"/>
  <c r="F50" i="2"/>
  <c r="J50" i="2" s="1"/>
  <c r="F53" i="2"/>
  <c r="H53" i="2" s="1"/>
  <c r="F52" i="2"/>
  <c r="L52" i="2" s="1"/>
  <c r="F48" i="2"/>
  <c r="H48" i="2" s="1"/>
  <c r="F47" i="2"/>
  <c r="L47" i="2" s="1"/>
  <c r="F46" i="2"/>
  <c r="L46" i="2" s="1"/>
  <c r="F45" i="2"/>
  <c r="J45" i="2" s="1"/>
  <c r="F23" i="2"/>
  <c r="L23" i="2" s="1"/>
  <c r="F22" i="2"/>
  <c r="J22" i="2" s="1"/>
  <c r="F17" i="2"/>
  <c r="F18" i="2"/>
  <c r="F19" i="2" s="1"/>
  <c r="L19" i="2" s="1"/>
  <c r="F31" i="2"/>
  <c r="F35" i="2" s="1"/>
  <c r="F29" i="2"/>
  <c r="F33" i="2" s="1"/>
  <c r="F34" i="2" s="1"/>
  <c r="L34" i="2" s="1"/>
  <c r="E32" i="2"/>
  <c r="E30" i="2"/>
  <c r="F30" i="2" s="1"/>
  <c r="J30" i="2" s="1"/>
  <c r="F32" i="2" l="1"/>
  <c r="J32" i="2" s="1"/>
  <c r="M32" i="2" s="1"/>
  <c r="F36" i="2"/>
  <c r="J36" i="2" s="1"/>
  <c r="F37" i="2"/>
  <c r="L37" i="2" s="1"/>
  <c r="F20" i="2"/>
  <c r="F38" i="2"/>
  <c r="L38" i="2" s="1"/>
  <c r="M30" i="2"/>
  <c r="E66" i="2" l="1"/>
  <c r="F66" i="2" s="1"/>
  <c r="H66" i="2" s="1"/>
  <c r="M66" i="2" s="1"/>
  <c r="E65" i="2"/>
  <c r="F65" i="2" s="1"/>
  <c r="H65" i="2" s="1"/>
  <c r="M65" i="2" s="1"/>
  <c r="E64" i="2"/>
  <c r="E62" i="2"/>
  <c r="E61" i="2"/>
  <c r="F61" i="2" l="1"/>
  <c r="J61" i="2" s="1"/>
  <c r="M61" i="2" s="1"/>
  <c r="F62" i="2"/>
  <c r="L62" i="2" s="1"/>
  <c r="M62" i="2" s="1"/>
  <c r="F64" i="2"/>
  <c r="H64" i="2" s="1"/>
  <c r="M64" i="2" s="1"/>
  <c r="L20" i="2"/>
  <c r="F16" i="2"/>
  <c r="F15" i="2"/>
  <c r="L15" i="2" s="1"/>
  <c r="J14" i="2"/>
  <c r="L17" i="2"/>
  <c r="L16" i="2"/>
  <c r="F12" i="2"/>
  <c r="H12" i="2" s="1"/>
  <c r="F11" i="2"/>
  <c r="L11" i="2" s="1"/>
  <c r="F10" i="2"/>
  <c r="L10" i="2" s="1"/>
  <c r="J9" i="2"/>
  <c r="H256" i="2"/>
  <c r="H255" i="2"/>
  <c r="M252" i="2"/>
  <c r="F41" i="2"/>
  <c r="F42" i="2" l="1"/>
  <c r="J42" i="2" s="1"/>
  <c r="F43" i="2"/>
  <c r="H43" i="2" s="1"/>
  <c r="M146" i="2"/>
  <c r="M145" i="2"/>
  <c r="M144" i="2"/>
  <c r="M143" i="2"/>
  <c r="M140" i="2"/>
  <c r="M195" i="2"/>
  <c r="M194" i="2"/>
  <c r="M193" i="2"/>
  <c r="M191" i="2"/>
  <c r="M133" i="2"/>
  <c r="M132" i="2"/>
  <c r="M131" i="2"/>
  <c r="M130" i="2"/>
  <c r="M128" i="2"/>
  <c r="M127" i="2"/>
  <c r="M141" i="2" l="1"/>
  <c r="M149" i="2"/>
  <c r="M150" i="2"/>
  <c r="M151" i="2"/>
  <c r="M198" i="2"/>
  <c r="M199" i="2"/>
  <c r="M200" i="2"/>
  <c r="M190" i="2"/>
  <c r="M136" i="2"/>
  <c r="M137" i="2"/>
  <c r="M138" i="2"/>
  <c r="M147" i="2" l="1"/>
  <c r="M148" i="2"/>
  <c r="M196" i="2"/>
  <c r="M197" i="2"/>
  <c r="M134" i="2"/>
  <c r="M135" i="2"/>
  <c r="M432" i="2" l="1"/>
  <c r="M431" i="2"/>
  <c r="M429" i="2"/>
  <c r="M428" i="2"/>
  <c r="M426" i="2"/>
  <c r="M425" i="2"/>
  <c r="M424" i="2"/>
  <c r="M423" i="2"/>
  <c r="M421" i="2"/>
  <c r="M420" i="2"/>
  <c r="M418" i="2"/>
  <c r="M417" i="2"/>
  <c r="M415" i="2"/>
  <c r="M414" i="2"/>
  <c r="M413" i="2"/>
  <c r="M412" i="2"/>
  <c r="M410" i="2"/>
  <c r="M409" i="2"/>
  <c r="M405" i="2" l="1"/>
  <c r="M404" i="2"/>
  <c r="M407" i="2"/>
  <c r="M401" i="2"/>
  <c r="M400" i="2"/>
  <c r="M399" i="2"/>
  <c r="M406" i="2"/>
  <c r="M402" i="2"/>
  <c r="M390" i="2"/>
  <c r="M389" i="2"/>
  <c r="M387" i="2"/>
  <c r="M385" i="2"/>
  <c r="M384" i="2"/>
  <c r="M363" i="2"/>
  <c r="M365" i="2"/>
  <c r="M367" i="2"/>
  <c r="M361" i="2"/>
  <c r="M357" i="2"/>
  <c r="M355" i="2"/>
  <c r="M351" i="2"/>
  <c r="M349" i="2"/>
  <c r="M345" i="2"/>
  <c r="M343" i="2"/>
  <c r="M339" i="2"/>
  <c r="M337" i="2"/>
  <c r="M333" i="2"/>
  <c r="M331" i="2"/>
  <c r="M329" i="2"/>
  <c r="M327" i="2"/>
  <c r="M325" i="2"/>
  <c r="M323" i="2"/>
  <c r="M320" i="2"/>
  <c r="M319" i="2"/>
  <c r="M313" i="2"/>
  <c r="M312" i="2"/>
  <c r="M310" i="2"/>
  <c r="M309" i="2"/>
  <c r="M396" i="2" l="1"/>
  <c r="M317" i="2"/>
  <c r="M374" i="2"/>
  <c r="M397" i="2"/>
  <c r="M373" i="2"/>
  <c r="M381" i="2"/>
  <c r="M392" i="2"/>
  <c r="M376" i="2"/>
  <c r="M394" i="2"/>
  <c r="M382" i="2"/>
  <c r="M380" i="2"/>
  <c r="M370" i="2"/>
  <c r="M322" i="2"/>
  <c r="M369" i="2"/>
  <c r="M371" i="2"/>
  <c r="M315" i="2"/>
  <c r="M307" i="2"/>
  <c r="M306" i="2"/>
  <c r="M303" i="2"/>
  <c r="M302" i="2"/>
  <c r="M296" i="2"/>
  <c r="M295" i="2"/>
  <c r="M293" i="2"/>
  <c r="M292" i="2"/>
  <c r="M283" i="2"/>
  <c r="M279" i="2"/>
  <c r="M276" i="2"/>
  <c r="M278" i="2"/>
  <c r="M275" i="2"/>
  <c r="M377" i="2" l="1"/>
  <c r="M378" i="2"/>
  <c r="M305" i="2"/>
  <c r="M281" i="2"/>
  <c r="M300" i="2"/>
  <c r="M298" i="2"/>
  <c r="M290" i="2"/>
  <c r="M289" i="2"/>
  <c r="M288" i="2"/>
  <c r="M286" i="2"/>
  <c r="M285" i="2"/>
  <c r="M273" i="2" l="1"/>
  <c r="M272" i="2"/>
  <c r="M269" i="2"/>
  <c r="M268" i="2"/>
  <c r="M266" i="2"/>
  <c r="M262" i="2"/>
  <c r="M261" i="2"/>
  <c r="M259" i="2"/>
  <c r="M258" i="2"/>
  <c r="M232" i="2"/>
  <c r="M231" i="2"/>
  <c r="M230" i="2"/>
  <c r="M228" i="2"/>
  <c r="M117" i="2"/>
  <c r="M122" i="2"/>
  <c r="M119" i="2"/>
  <c r="M118" i="2"/>
  <c r="M256" i="2"/>
  <c r="M255" i="2"/>
  <c r="M253" i="2"/>
  <c r="M169" i="2"/>
  <c r="M205" i="2"/>
  <c r="M245" i="2"/>
  <c r="M244" i="2"/>
  <c r="M243" i="2"/>
  <c r="M218" i="2"/>
  <c r="M220" i="2"/>
  <c r="M219" i="2"/>
  <c r="M217" i="2"/>
  <c r="M207" i="2"/>
  <c r="M206" i="2"/>
  <c r="M183" i="2"/>
  <c r="M182" i="2"/>
  <c r="M181" i="2"/>
  <c r="M171" i="2"/>
  <c r="M170" i="2"/>
  <c r="M156" i="2"/>
  <c r="M159" i="2"/>
  <c r="M158" i="2"/>
  <c r="M157" i="2"/>
  <c r="M107" i="2"/>
  <c r="M106" i="2"/>
  <c r="M105" i="2"/>
  <c r="M104" i="2"/>
  <c r="M92" i="2"/>
  <c r="M94" i="2"/>
  <c r="M93" i="2"/>
  <c r="M91" i="2"/>
  <c r="M238" i="2" l="1"/>
  <c r="M215" i="2"/>
  <c r="M203" i="2"/>
  <c r="M240" i="2"/>
  <c r="M227" i="2"/>
  <c r="M186" i="2"/>
  <c r="M223" i="2"/>
  <c r="M120" i="2"/>
  <c r="M179" i="2"/>
  <c r="M214" i="2"/>
  <c r="M167" i="2"/>
  <c r="M248" i="2"/>
  <c r="M271" i="2"/>
  <c r="M225" i="2"/>
  <c r="M101" i="2"/>
  <c r="M110" i="2"/>
  <c r="M153" i="2"/>
  <c r="M121" i="2"/>
  <c r="M114" i="2"/>
  <c r="M264" i="2"/>
  <c r="M235" i="2"/>
  <c r="M234" i="2"/>
  <c r="M233" i="2"/>
  <c r="M125" i="2"/>
  <c r="M115" i="2"/>
  <c r="M88" i="2"/>
  <c r="M166" i="2"/>
  <c r="M210" i="2"/>
  <c r="M221" i="2"/>
  <c r="M241" i="2"/>
  <c r="M250" i="2"/>
  <c r="M224" i="2"/>
  <c r="M212" i="2"/>
  <c r="M202" i="2"/>
  <c r="M188" i="2"/>
  <c r="M178" i="2"/>
  <c r="M36" i="2"/>
  <c r="M162" i="2"/>
  <c r="M174" i="2"/>
  <c r="M37" i="2"/>
  <c r="M38" i="2"/>
  <c r="M176" i="2"/>
  <c r="M154" i="2"/>
  <c r="M164" i="2"/>
  <c r="M102" i="2"/>
  <c r="M112" i="2"/>
  <c r="M97" i="2"/>
  <c r="M89" i="2"/>
  <c r="M99" i="2"/>
  <c r="M187" i="2" l="1"/>
  <c r="M175" i="2"/>
  <c r="M111" i="2"/>
  <c r="M249" i="2"/>
  <c r="M222" i="2"/>
  <c r="M237" i="2"/>
  <c r="M236" i="2"/>
  <c r="M123" i="2"/>
  <c r="M124" i="2"/>
  <c r="M211" i="2"/>
  <c r="M246" i="2"/>
  <c r="M247" i="2"/>
  <c r="M208" i="2"/>
  <c r="M209" i="2"/>
  <c r="M184" i="2"/>
  <c r="M185" i="2"/>
  <c r="M163" i="2"/>
  <c r="M98" i="2"/>
  <c r="M172" i="2"/>
  <c r="M173" i="2"/>
  <c r="M160" i="2"/>
  <c r="M161" i="2"/>
  <c r="M108" i="2"/>
  <c r="M109" i="2"/>
  <c r="M95" i="2"/>
  <c r="M96" i="2"/>
  <c r="M23" i="2" l="1"/>
  <c r="M22" i="2"/>
  <c r="M80" i="2" l="1"/>
  <c r="M79" i="2"/>
  <c r="M78" i="2"/>
  <c r="M73" i="2"/>
  <c r="M72" i="2"/>
  <c r="M71" i="2"/>
  <c r="M69" i="2"/>
  <c r="M68" i="2"/>
  <c r="M75" i="2" l="1"/>
  <c r="M84" i="2"/>
  <c r="M85" i="2"/>
  <c r="M81" i="2"/>
  <c r="M76" i="2"/>
  <c r="M86" i="2"/>
  <c r="M82" i="2" l="1"/>
  <c r="M83" i="2"/>
  <c r="M59" i="2"/>
  <c r="M58" i="2"/>
  <c r="M56" i="2"/>
  <c r="M53" i="2"/>
  <c r="M52" i="2"/>
  <c r="M51" i="2"/>
  <c r="M50" i="2"/>
  <c r="M48" i="2" l="1"/>
  <c r="M47" i="2"/>
  <c r="M46" i="2"/>
  <c r="M45" i="2"/>
  <c r="M17" i="2"/>
  <c r="M19" i="2" l="1"/>
  <c r="M16" i="2"/>
  <c r="M15" i="2"/>
  <c r="M14" i="2"/>
  <c r="M11" i="2"/>
  <c r="M9" i="2" l="1"/>
  <c r="M10" i="2"/>
  <c r="M12" i="2"/>
  <c r="M20" i="2"/>
  <c r="M40" i="2" l="1"/>
  <c r="M43" i="2" l="1"/>
  <c r="M42" i="2"/>
  <c r="H433" i="2" l="1"/>
  <c r="H434" i="2" s="1"/>
  <c r="M27" i="2"/>
  <c r="M25" i="2" l="1"/>
  <c r="M26" i="2"/>
  <c r="M28" i="2"/>
  <c r="M34" i="2"/>
  <c r="J433" i="2" l="1"/>
  <c r="M442" i="2" s="1"/>
  <c r="M433" i="2" l="1"/>
  <c r="L433" i="2"/>
  <c r="M434" i="2" l="1"/>
  <c r="M435" i="2" s="1"/>
  <c r="M436" i="2" l="1"/>
  <c r="M437" i="2" s="1"/>
  <c r="M438" i="2" l="1"/>
  <c r="M439" i="2" s="1"/>
  <c r="M440" i="2" s="1"/>
  <c r="M441" i="2" s="1"/>
  <c r="M443" i="2" s="1"/>
  <c r="M444" i="2" s="1"/>
  <c r="M445" i="2" s="1"/>
</calcChain>
</file>

<file path=xl/sharedStrings.xml><?xml version="1.0" encoding="utf-8"?>
<sst xmlns="http://schemas.openxmlformats.org/spreadsheetml/2006/main" count="1994" uniqueCount="458">
  <si>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</si>
  <si>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</si>
  <si>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</si>
  <si>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</si>
  <si>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</si>
  <si>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</si>
  <si>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</si>
  <si>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</si>
  <si>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</si>
  <si>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</si>
  <si>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</si>
  <si>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</si>
  <si>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</si>
  <si>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</si>
  <si>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</si>
  <si>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</si>
  <si>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</si>
  <si>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</si>
  <si>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</si>
  <si>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</si>
  <si>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</si>
  <si>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</si>
  <si>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</si>
  <si>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</si>
  <si>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</si>
  <si>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</si>
  <si>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</si>
  <si>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</si>
  <si>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</si>
  <si>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</si>
  <si>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</si>
  <si>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</si>
  <si>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</si>
  <si>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ხარჯთაღრიცხვა N 1-1</t>
  </si>
  <si>
    <t>8-3-2</t>
  </si>
  <si>
    <t xml:space="preserve">8-4-7            </t>
  </si>
  <si>
    <t>ჭის გარე ზედაპირის ჰიდროიზოლაცია ბიტუმის მასტიკით 2 ფენად</t>
  </si>
  <si>
    <t>მ2</t>
  </si>
  <si>
    <t>ტნ</t>
  </si>
  <si>
    <t>ც</t>
  </si>
  <si>
    <t>სრფ 4.1-233</t>
  </si>
  <si>
    <t>კაც.სთ</t>
  </si>
  <si>
    <t>სრფ. 5.1-37</t>
  </si>
  <si>
    <t>1-22-16</t>
  </si>
  <si>
    <t>IV კატ. გრუნტის დამუშავება ექსკავატორით ჩამჩის მოცულობით 0.5 მ3  ა/მ დატვირთვით</t>
  </si>
  <si>
    <t>სრფ 13-118</t>
  </si>
  <si>
    <t>ექსკავატორი ჩამჩის ტევადობით 0,5 მ3</t>
  </si>
  <si>
    <t>IV კატ. გრუნტის დამუშავება ხელით, ავტოთვითმცლელზე დატვირთვით</t>
  </si>
  <si>
    <r>
      <t xml:space="preserve">1-78-4
</t>
    </r>
    <r>
      <rPr>
        <sz val="11"/>
        <rFont val="AcadNusx"/>
      </rPr>
      <t/>
    </r>
  </si>
  <si>
    <t>§ 1-3-2-3                სრფ-14</t>
  </si>
  <si>
    <t xml:space="preserve">1-31-2                                                         1-31-13;       </t>
  </si>
  <si>
    <t>სრფ. 13-140</t>
  </si>
  <si>
    <t>ბულდოზერი   50 ცხ.ძ</t>
  </si>
  <si>
    <t>23-1-1</t>
  </si>
  <si>
    <t xml:space="preserve">1-31-3             1-31-14       1-118-11 </t>
  </si>
  <si>
    <t>სრფ. 13-141</t>
  </si>
  <si>
    <t>ბულდოზერი 80 ცხ.ძ.</t>
  </si>
  <si>
    <t>სრფ 13-213</t>
  </si>
  <si>
    <t>სატკეპნი პნევმოსვლაზე 10ტ</t>
  </si>
  <si>
    <t>27-28-1</t>
  </si>
  <si>
    <t>მანქ/სთ</t>
  </si>
  <si>
    <t>27-9-4</t>
  </si>
  <si>
    <t>ასფალტის საფარის მოხსნა სისქით 10 სმ სანგრევი ჩაქუჩით</t>
  </si>
  <si>
    <t>სრფ 13-200</t>
  </si>
  <si>
    <t>ავტოგრეიდერი</t>
  </si>
  <si>
    <t>სრფ 13-333</t>
  </si>
  <si>
    <t>სანგრევი ჩაქუჩი</t>
  </si>
  <si>
    <t>დამტვრეული ასფალტის  ნატეხების დატვირთვა ავ/თვითმც. და გატანა</t>
  </si>
  <si>
    <t xml:space="preserve">გრუნტის გატანა ავტოთვითმცლელებით </t>
  </si>
  <si>
    <t>სამშენებლო ქვიშა (2-5 მმ ფრაქცია)</t>
  </si>
  <si>
    <t xml:space="preserve">ქვიშის (2-5 მმ ფრაქცია)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</si>
  <si>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22-8-6.</t>
  </si>
  <si>
    <t>22-8-5.</t>
  </si>
  <si>
    <t>22-23-1</t>
  </si>
  <si>
    <t>1-87-2</t>
  </si>
  <si>
    <t>სრფ. 5.1-33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</si>
  <si>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</si>
  <si>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ГЭСН                      27-03-008-4      სრფ. 4.1-112</t>
  </si>
  <si>
    <t>კომპრესორი</t>
  </si>
  <si>
    <t xml:space="preserve">ჭის ქვეშ ხრეშის (0-56) ფრაქცია                            ბალიშის მოწყობა 10 სმ, დატკეპნა </t>
  </si>
  <si>
    <t xml:space="preserve">ხრეში (0-56) ფრაქცია   </t>
  </si>
  <si>
    <t xml:space="preserve">ქვიშა-ხრეშოვანი მარევი (ფრაქცია 0-80 მმ) </t>
  </si>
  <si>
    <t>22-8-7.</t>
  </si>
  <si>
    <t xml:space="preserve">კანალიზაციის გოფრირებული SN8 d=150 მმ მილის (მილძაბრა ბოლოთი) შეძენა, მონტაჟი </t>
  </si>
  <si>
    <t>კანალიზაციის გოფრირებული SN8 d=150 მმ მილი</t>
  </si>
  <si>
    <t>სრფ. 2.6-93</t>
  </si>
  <si>
    <t>სრფ. 2.6-95</t>
  </si>
  <si>
    <t>კანალიზაციის გოფრირებული SN8 d=150 მმ, გამოცდა ჰერმეტულობაზე</t>
  </si>
  <si>
    <t>23-12-1</t>
  </si>
  <si>
    <t>დემონტირებული მილების დატვირთვა ავტოთვითმცლელზე და გატანა სამშენებლო მოედნიდან</t>
  </si>
  <si>
    <t>დემონტირებული ჭის დატვირთვა ავტოთვითმცლელზე და გატანა სამშენებლო მოედნიდან</t>
  </si>
  <si>
    <t>სრფ. 4.1-522</t>
  </si>
  <si>
    <t>პოლიეთილენის კანალიზაციის გოფრირებული დ 150 მმ მილის ქურო</t>
  </si>
  <si>
    <t>პოლიეთილენის კანალიზაციის გოფრირებული დ 150 მმ მილის ქუროს შეძენა, მოწყობა</t>
  </si>
  <si>
    <t>პოლიეთილენის კანალიზაციის გოფრირებული დ 250 მმ მილის ქუროს შეძენა, მოწყობა</t>
  </si>
  <si>
    <t>პოლიეთილენის კანალიზაციის გოფრირებული დ 250 მმ მილის ქურო</t>
  </si>
  <si>
    <t>ГЭСН                      10-06-18-08-03</t>
  </si>
  <si>
    <t>სასიგნალო ლენტის შეძენა, მოწყობა დ=250 მმ მილზე</t>
  </si>
  <si>
    <t>სასიგნალო ლენტი დ=250 მმ მილზე</t>
  </si>
  <si>
    <t>23-22-1</t>
  </si>
  <si>
    <t>ადგ.</t>
  </si>
  <si>
    <t>კანალიზაციის d=200 მმ მილი</t>
  </si>
  <si>
    <t>შედგენილია საბაზისო ნორმებით, მიმდინარე ფასებში 2020 წლის  I კვარტლის დონეზე</t>
  </si>
  <si>
    <t>სრფ-14.2</t>
  </si>
  <si>
    <t>ასფალტის საფარის კონტურების ჩახერხვა ფრეზით</t>
  </si>
  <si>
    <t>სრფ 4.1-237</t>
  </si>
  <si>
    <t>ღორღი 0-40 მმ</t>
  </si>
  <si>
    <t>თხრილის შევსება ღორღით, სისქით 20 სმ (ფრაქცია 0-40 მმ)  მექანიზმის გამოყენებით, 50 მ-ზე გადაადგილებით, დატკეპნა</t>
  </si>
  <si>
    <t>სრფ. 4.1-236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</si>
  <si>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დატკეპნა 30 სმ-იან ფენებად 10 ტ-იანი პნევმოსვლიანი სატკეპნით (k=0.98-1.25) და არსებული გასაუქმებელი ჭების შესავსებად</t>
  </si>
  <si>
    <t>თხრილის კედლების გამაგრება ხის ფარებით</t>
  </si>
  <si>
    <t xml:space="preserve">ხის კოჭი </t>
  </si>
  <si>
    <t>ჩამოუგანავი ფიცარი 40-60 მმ III ხ.</t>
  </si>
  <si>
    <t>რკ/ბ რგოლი D=1000 მმ / H=1000 მმ ბეტონი B25 (M-350)  (პროექტით)</t>
  </si>
  <si>
    <t>რკ/ბ რგოლი D=1000 მმ / H=500 მმ ბეტონი B25 (M-350)  (პროექტით)</t>
  </si>
  <si>
    <t xml:space="preserve">ქვიშა-ცემენტის ხსნარზე წყალშეუღწევადი დანამატი W8 </t>
  </si>
  <si>
    <t>კგ</t>
  </si>
  <si>
    <t>სრფ. 4.1-345</t>
  </si>
  <si>
    <t xml:space="preserve">პოლიეთილენის გოფრირებული  მილის SN8 დ=250 მმ, ჰიდრავლიკური გამოცდა </t>
  </si>
  <si>
    <t>პოლიეთილენის გოფრირებული მილი  SN8 დ=250 მმ</t>
  </si>
  <si>
    <t>სრფ. 4.1-97</t>
  </si>
  <si>
    <t>ბიტუმის მასტიკა</t>
  </si>
  <si>
    <t>რკ/ბ ძირის ფილა მრგვალი D=1200 მმ ბეტონი B25 (M-350)  (პროექტით)</t>
  </si>
  <si>
    <t>რკ/ბ გადახურვის ფილა მრგვალი D=1200 მმ ბეტონი B25 (M-350)   (პროექტით)</t>
  </si>
  <si>
    <t>საპროექტო დ=250 მმ მილის შეჭრა  საპროექტო ჭაში</t>
  </si>
  <si>
    <t>საპროექტო დ=150 მმ მილის შეჭრა  საპროექტო ჭაში</t>
  </si>
  <si>
    <t>23-3-2</t>
  </si>
  <si>
    <t>23-3-1</t>
  </si>
  <si>
    <t>სრფ-15
სგკ
გვ.6. 38</t>
  </si>
  <si>
    <t>სრფ-14.1
სგკ
გვ.6. 29</t>
  </si>
  <si>
    <t>სრფ-13
სგკ
გვ.6. 21</t>
  </si>
  <si>
    <t xml:space="preserve">არსებული დ=200 მმ გასაუქმებელი მილის ამოვსება M50 B3.5 მარკის ბეტონით </t>
  </si>
  <si>
    <t>ბეტონი  M50 B3.5</t>
  </si>
  <si>
    <t>სრფ 4.1-327</t>
  </si>
  <si>
    <t>23-1-4</t>
  </si>
  <si>
    <t xml:space="preserve"> ГЭСНр                     66-36-1</t>
  </si>
  <si>
    <t>დამხშობი გასაბერი ბალიში დ=200 მმ და დ=150 მმ მილისთვის</t>
  </si>
  <si>
    <t>საპროექტო დ=250 მმ მილის შეჭრა  არსებულ ჭაში</t>
  </si>
  <si>
    <t>არსებული კერამიკის დ=200 მმ მილზე  დემონტაჟი</t>
  </si>
  <si>
    <t>არსებული კერამიკის დ=150 მმ მილზე  დემონტაჟი</t>
  </si>
  <si>
    <t>ფრეზი  საგზაო მიბმული, ტრაქტორის გარეშე</t>
  </si>
  <si>
    <t>სრფ 13-234</t>
  </si>
  <si>
    <t>IV კატ. გრუნტის დამუშავება ექსკავატორით ჩამჩის მოცულობით 0.5 მ3, გვერდზე დაყრა</t>
  </si>
  <si>
    <t>1-31-6
1-118-11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</si>
  <si>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</si>
  <si>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 xml:space="preserve">ბულდოზერი 80 ცხ.ძ. </t>
  </si>
  <si>
    <t>მისაბმელიანი სატკეპნი პნევმოსვლაზე 10ტ</t>
  </si>
  <si>
    <t>1-11-16</t>
  </si>
  <si>
    <t>სრფ 14-141</t>
  </si>
  <si>
    <t>სრფ 14-213</t>
  </si>
  <si>
    <t xml:space="preserve">რ/ბ ანაკრები წრიული ჭის        D=1000 მმ   Hსრ=1.4 მ  (2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</si>
  <si>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თუჯის ჩარჩო ხუფი  64 სმ</t>
  </si>
  <si>
    <t>ბეტონი B-25 (მ-350) ღარებისთვის</t>
  </si>
  <si>
    <t xml:space="preserve">ქვიშა-ცემენტის ხსნარი M-100 </t>
  </si>
  <si>
    <t>სრფ. 4.1-360</t>
  </si>
  <si>
    <t>სრფ. 4.1-441</t>
  </si>
  <si>
    <t xml:space="preserve">რ/ბ ანაკრები წრიული ჭის        D=1000 მმ   Hსრ=1.75 მ  (1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</si>
  <si>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D=1000 მმ   Hსრ=1.95  (1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</si>
  <si>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Hსრ=2.1 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</si>
  <si>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Hსრ=2.3 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</si>
  <si>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Hსრ=2.65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</si>
  <si>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Hსრ=3.05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</si>
  <si>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D=1000 მმ   Hსრ=1.80  (1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</si>
  <si>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Hსრ=2.90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</si>
  <si>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პოლიეთილენის გოფრირებული მილის შეძენა, მოწყობა SN8 დ=250 მმ,  გამოცდა ჰერმეტულობაზე</t>
  </si>
  <si>
    <t>პოლიეთილენის კანალიზაციის გოფრირებული დ 200 მმ მილის ქუროს შეძენა, მოწყობა</t>
  </si>
  <si>
    <t>პოლიეთილენის კანალიზაციის გოფრირებული დ 200 მმ მილის ქურო</t>
  </si>
  <si>
    <t>პოლიეთილენის გოფრირებული მილის შეძენა, მოწყობა SN8 დ=200 მმ, გამოცდა ჰერმეტულობაზე</t>
  </si>
  <si>
    <t xml:space="preserve">პოლიეთილენის გოფრირებული მილის SN8 დ=200 მმ </t>
  </si>
  <si>
    <t xml:space="preserve">წყალსადენის პოლიეთილენის მილის PE 100 SDR 11 PN16 დ=200 მმ, ჰიდრავლიკური გამოცდა </t>
  </si>
  <si>
    <t>22-8-2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</si>
  <si>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</si>
  <si>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</si>
  <si>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>სრფ. 2.6-122</t>
  </si>
  <si>
    <t>პოლიეთილენის წყალსადენის მილი შეძენა-მონტაჟი, PE100 SDR11 PN16  დ=63 მმ (გადაბმა მილძაბრა ბოლოთი)</t>
  </si>
  <si>
    <t>პოლიეთილენის დ=63 მმ 90° მუხლი</t>
  </si>
  <si>
    <t>სასიგნალო ლენტის შეძენა, მოწყობა დ=200 მმ მილზე</t>
  </si>
  <si>
    <t>სასიგნალო ლენტი დ=200 მმ მილზე</t>
  </si>
  <si>
    <t>საპროექტო დ=200 მმ მილის შეჭრა  საპროექტო ჭაში</t>
  </si>
  <si>
    <t>საპროექტო დ=200 მმ მილის შეჭრა  არსებულ ჭაში</t>
  </si>
  <si>
    <t>არსებული კერამიკის დ=100 მმ მილზე  დემონტაჟი</t>
  </si>
  <si>
    <t>22-38-1</t>
  </si>
  <si>
    <t>არსებული გარე განათების და კავშირგაბმულობის კაბელების დამაგრება საპროექტო თხრილში</t>
  </si>
  <si>
    <t>არსებული დ=200 მმ და დ=100 მმ მილების დახშობა გასაბერი ბალიშებით</t>
  </si>
  <si>
    <t>ავტობუსის გაჩერების დემონტაჟი გვერდით დასაწყობება და მონტაჟი. (ცალი 1)</t>
  </si>
  <si>
    <t xml:space="preserve">ამწე საავტომობილო სვლაზე 10ტ </t>
  </si>
  <si>
    <t>9-2-5.</t>
  </si>
  <si>
    <t>ავტობუსის გაჩერების ტაბლოს დემონტაჟი გვერდით დასაწყობება</t>
  </si>
  <si>
    <t>7-21-13.</t>
  </si>
  <si>
    <t>6-1-16.</t>
  </si>
  <si>
    <t>სრფ. 4.1-331</t>
  </si>
  <si>
    <t>ბეტონი B-20</t>
  </si>
  <si>
    <t>27-19-1.</t>
  </si>
  <si>
    <t>არსებული ბორდიურების დემონტაჟი</t>
  </si>
  <si>
    <t>კ=0.8</t>
  </si>
  <si>
    <t>ახალი ბორდიურების მონტაჟი</t>
  </si>
  <si>
    <t>ბეტონის ბორდიური (გვერდზე დასაწყობებული)</t>
  </si>
  <si>
    <t>სრფ 2.5-330</t>
  </si>
  <si>
    <t>ბეტონი მარკით  M-200</t>
  </si>
  <si>
    <t>სრფ 4.1-360</t>
  </si>
  <si>
    <t>ცემენტის ხსნარი მ-100</t>
  </si>
  <si>
    <t>საპროექტო ტრანშეიდან ჩამდინარე წყლების გაყვანა კანალიზაციის დ=200 მმ. დროებით მილით (გამოყენოთ საპროექტო ტრასის მთელ სიგრძეზე)</t>
  </si>
  <si>
    <t>ლითონის დეკორატიული  ღობის ჩაჭრა 6 ადგილზე, დასაწყობება  და აღდგენა შედუღებით 6 ადგილზე</t>
  </si>
  <si>
    <t>B20 მარკის ბეტონის მომზადება ღობის წერტილოვანი საყრდენების მოსაწყობად 10X10X10</t>
  </si>
  <si>
    <t>არსებული კანალიზაციის რკ/ბეტონის ანაკრები წრიული ჭის დემონტაჟი D=1.0 მ, Hსაშ=2.7 მ (ხუფების დასაწყობება) 12 ცალი</t>
  </si>
  <si>
    <t>16</t>
  </si>
  <si>
    <t xml:space="preserve">რ/ბ ანაკრები წრიული ჭის        D=1000 მმ   Hსრ=1.5 მ  (1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</si>
  <si>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D=1000 მმ   Hსრ=1.85  (1 კომპ) შეძენა-მონტაჟი,                            რკ/ბ ძირის ფილით (იხ. პროექტი),                  რკ/ბ რგოლებით (იხ. პროექტი),                   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</si>
  <si>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Hსრ=2.05 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</si>
  <si>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D=1000 მმ   Hსრ=2.25  (1 კომპ) შეძენა-მონტაჟი, რკ/ბ ძირის ფილით (იხ. პროექტი), რკ/ბ რგოლებით (იხ. პროექტი), 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</si>
  <si>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D=1000 მმ   Hსრ=1.9  (1 კომპ) შეძენა-მონტაჟი, 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</si>
  <si>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15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</si>
  <si>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</si>
  <si>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</si>
  <si>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სრფ. 14-218</t>
  </si>
  <si>
    <t>თვითმავალი საგზაო სატკეპნი 5ტ გლუვი</t>
  </si>
  <si>
    <t>სრფ. 4.1-492</t>
  </si>
  <si>
    <t>ასფალტობეტონი მსხვილმარცვლოვანი 6 სმ</t>
  </si>
  <si>
    <t>სრფ. 4.1-501</t>
  </si>
  <si>
    <t>ასფალტობეტონი წვრილმარცვლოვანი 4 სმ</t>
  </si>
  <si>
    <t>სრფ. 4.1-515</t>
  </si>
  <si>
    <t>თხევადი ბიტუმი</t>
  </si>
  <si>
    <t>7</t>
  </si>
  <si>
    <t>IV კატ. გრუნტის დამუშავება ხელით, გვერზე დაყრით</t>
  </si>
  <si>
    <t>ავტოთვითმცლელით გატანა 30 კმ</t>
  </si>
  <si>
    <t>საპროექტო კანალიზაციის გოფრირებული დ-250 მმ მილისათვის რეზინის საფენის შეძენა</t>
  </si>
  <si>
    <t>საპროექტო კანალიზაციის გოფრირებული დ-200 მმ მილისათვის რეზინის საფენის                                  შეძენა</t>
  </si>
  <si>
    <t>საპროექტო კანალიზაციის გოფრირებული დ-150 მმ მილისათვის რეზინის საფენის შეძენა</t>
  </si>
  <si>
    <t>50-1</t>
  </si>
  <si>
    <t>50-2</t>
  </si>
  <si>
    <t>ავტოთვითმცლელით გატანა 20 კმ</t>
  </si>
  <si>
    <t>სრფ 14.1</t>
  </si>
  <si>
    <t>დემონტირებული ჭების თუჯის ხუფების ავტოთვითმცლელზე დატვირთვა და გადაადგილება გადმოტვირთვა და დასაწყობება</t>
  </si>
  <si>
    <t>6</t>
  </si>
  <si>
    <t>11-1</t>
  </si>
  <si>
    <t>5-1</t>
  </si>
  <si>
    <t>12-1</t>
  </si>
  <si>
    <t>13-1</t>
  </si>
  <si>
    <t>14-1</t>
  </si>
  <si>
    <t>15-1</t>
  </si>
  <si>
    <t>15-2</t>
  </si>
  <si>
    <t>15-3</t>
  </si>
  <si>
    <t>16-1</t>
  </si>
  <si>
    <t>16-2</t>
  </si>
  <si>
    <t>17-1</t>
  </si>
  <si>
    <t>17-2</t>
  </si>
  <si>
    <t>17-3</t>
  </si>
  <si>
    <t>17-4</t>
  </si>
  <si>
    <t>17-5</t>
  </si>
  <si>
    <t>17-6</t>
  </si>
  <si>
    <t>17-7</t>
  </si>
  <si>
    <t>17-8</t>
  </si>
  <si>
    <t>18-1</t>
  </si>
  <si>
    <t>18-2</t>
  </si>
  <si>
    <t>18-3</t>
  </si>
  <si>
    <t>18-4</t>
  </si>
  <si>
    <t>18-5</t>
  </si>
  <si>
    <t>18-6</t>
  </si>
  <si>
    <t>18-7</t>
  </si>
  <si>
    <t>18-8</t>
  </si>
  <si>
    <t>19-1</t>
  </si>
  <si>
    <t>19-2</t>
  </si>
  <si>
    <t>19-3</t>
  </si>
  <si>
    <t>19-4</t>
  </si>
  <si>
    <t>19-5</t>
  </si>
  <si>
    <t>19-6</t>
  </si>
  <si>
    <t>19-7</t>
  </si>
  <si>
    <t>19-8</t>
  </si>
  <si>
    <t>20-1</t>
  </si>
  <si>
    <t>20-2</t>
  </si>
  <si>
    <t>20-3</t>
  </si>
  <si>
    <t>20-4</t>
  </si>
  <si>
    <t>20-5</t>
  </si>
  <si>
    <t>20-6</t>
  </si>
  <si>
    <t>20-7</t>
  </si>
  <si>
    <t>20-8</t>
  </si>
  <si>
    <t>21-1</t>
  </si>
  <si>
    <t>21-2</t>
  </si>
  <si>
    <t>21-3</t>
  </si>
  <si>
    <t>21-4</t>
  </si>
  <si>
    <t>21-5</t>
  </si>
  <si>
    <t>21-6</t>
  </si>
  <si>
    <t>21-7</t>
  </si>
  <si>
    <t>21-8</t>
  </si>
  <si>
    <t>22-1</t>
  </si>
  <si>
    <t>22-2</t>
  </si>
  <si>
    <t>22-3</t>
  </si>
  <si>
    <t>22-4</t>
  </si>
  <si>
    <t>22-5</t>
  </si>
  <si>
    <t>22-6</t>
  </si>
  <si>
    <t>22-7</t>
  </si>
  <si>
    <t>22-8</t>
  </si>
  <si>
    <t>23-1</t>
  </si>
  <si>
    <t>23-2</t>
  </si>
  <si>
    <t>23-3</t>
  </si>
  <si>
    <t>23-4</t>
  </si>
  <si>
    <t>23-5</t>
  </si>
  <si>
    <t>23-6</t>
  </si>
  <si>
    <t>23-7</t>
  </si>
  <si>
    <t>23-8</t>
  </si>
  <si>
    <t>24-1</t>
  </si>
  <si>
    <t>24-2</t>
  </si>
  <si>
    <t>24-3</t>
  </si>
  <si>
    <t>24-4</t>
  </si>
  <si>
    <t>24-5</t>
  </si>
  <si>
    <t>24-6</t>
  </si>
  <si>
    <t>24-7</t>
  </si>
  <si>
    <t>25-1</t>
  </si>
  <si>
    <t>25-2</t>
  </si>
  <si>
    <t>25-3</t>
  </si>
  <si>
    <t>25-4</t>
  </si>
  <si>
    <t>25-5</t>
  </si>
  <si>
    <t>25-6</t>
  </si>
  <si>
    <t>25-7</t>
  </si>
  <si>
    <t>26-1</t>
  </si>
  <si>
    <t>26-2</t>
  </si>
  <si>
    <t>26-3</t>
  </si>
  <si>
    <t>26-4</t>
  </si>
  <si>
    <t>26-5</t>
  </si>
  <si>
    <t>26-6</t>
  </si>
  <si>
    <t>26-7</t>
  </si>
  <si>
    <t>27-1</t>
  </si>
  <si>
    <t>27-2</t>
  </si>
  <si>
    <t>27-3</t>
  </si>
  <si>
    <t>27-4</t>
  </si>
  <si>
    <t>27-5</t>
  </si>
  <si>
    <t>27-6</t>
  </si>
  <si>
    <t>27-7</t>
  </si>
  <si>
    <t>28-1</t>
  </si>
  <si>
    <t>28-2</t>
  </si>
  <si>
    <t>28-3</t>
  </si>
  <si>
    <t>28-4</t>
  </si>
  <si>
    <t>28-5</t>
  </si>
  <si>
    <t>28-6</t>
  </si>
  <si>
    <t>28-7</t>
  </si>
  <si>
    <t>28-8</t>
  </si>
  <si>
    <t>29-1</t>
  </si>
  <si>
    <t>29-2</t>
  </si>
  <si>
    <t>29-3</t>
  </si>
  <si>
    <t>29-4</t>
  </si>
  <si>
    <t>29-5</t>
  </si>
  <si>
    <t>29-6</t>
  </si>
  <si>
    <t>29-7</t>
  </si>
  <si>
    <t>29-8</t>
  </si>
  <si>
    <t>30-1</t>
  </si>
  <si>
    <t>30-2</t>
  </si>
  <si>
    <t>30-3</t>
  </si>
  <si>
    <t>30-4</t>
  </si>
  <si>
    <t>30-5</t>
  </si>
  <si>
    <t>30-6</t>
  </si>
  <si>
    <t>30-7</t>
  </si>
  <si>
    <t>31-1</t>
  </si>
  <si>
    <t>32-1</t>
  </si>
  <si>
    <t>33-1</t>
  </si>
  <si>
    <t>34-1</t>
  </si>
  <si>
    <t>36-1</t>
  </si>
  <si>
    <t>37-1</t>
  </si>
  <si>
    <t>38-1</t>
  </si>
  <si>
    <t>40-1</t>
  </si>
  <si>
    <t>41-1</t>
  </si>
  <si>
    <t>42-1</t>
  </si>
  <si>
    <t>44-1</t>
  </si>
  <si>
    <t>45-1</t>
  </si>
  <si>
    <t>46-1</t>
  </si>
  <si>
    <t>47-1</t>
  </si>
  <si>
    <t>48-1</t>
  </si>
  <si>
    <t>49-1</t>
  </si>
  <si>
    <t>49-2</t>
  </si>
  <si>
    <t>51-1</t>
  </si>
  <si>
    <t>51-2</t>
  </si>
  <si>
    <t>52-1</t>
  </si>
  <si>
    <t>52-2</t>
  </si>
  <si>
    <t>53-1</t>
  </si>
  <si>
    <t>53-2</t>
  </si>
  <si>
    <t>57.1</t>
  </si>
  <si>
    <t>59.1</t>
  </si>
  <si>
    <t>60.1</t>
  </si>
  <si>
    <t>62-1</t>
  </si>
  <si>
    <t>63-1</t>
  </si>
  <si>
    <t>67-1</t>
  </si>
  <si>
    <t>69-1</t>
  </si>
  <si>
    <t>69-2</t>
  </si>
  <si>
    <t>70-1</t>
  </si>
  <si>
    <t>გაუთვალისწინებელი ხარჯები</t>
  </si>
  <si>
    <t>რაოდენობა</t>
  </si>
  <si>
    <t xml:space="preserve">  სულ                                 (ლარი)</t>
  </si>
  <si>
    <t xml:space="preserve">დაგროვილი საპენსიო გადასახადი (ხელფასიდან) </t>
  </si>
  <si>
    <t xml:space="preserve">დ.ღ.გ.  </t>
  </si>
  <si>
    <t>ნავთლუღის ქუჩა #6-2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</si>
  <si>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</si>
  <si>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</si>
  <si>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</si>
  <si>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პოლიეთილენის გოფრირებული მილი SN8 დ=250 მმ</t>
  </si>
  <si>
    <t>საპროექტო კანალიზაციის გოფრირებული დ-250 მმ მილისათვის რეზინის საფენი</t>
  </si>
  <si>
    <t>პოლიეთილენის გოფრირებული მილის SN8 დ=200 მმ</t>
  </si>
  <si>
    <t>წყალსადენის პოლიეთილენის მილი PE100 SDR 11 PN 16 დ=63 მმ</t>
  </si>
  <si>
    <t>1-78-4
$E1-22
1-ა</t>
  </si>
  <si>
    <t>§E9-2-9</t>
  </si>
  <si>
    <t>პოლიეთილენის დ=63 მმ 90° მუხლის შეძენა-მონტაჟი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</si>
  <si>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</si>
  <si>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</si>
  <si>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</si>
  <si>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</si>
  <si>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</si>
  <si>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</si>
  <si>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 (2-5 მმ ფრაქცია)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</si>
  <si>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</si>
  <si>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ქვიშა-ხრეშოვანი მარევი (ფრაქცია 0-80 მმ)</t>
  </si>
  <si>
    <t>ჭის ქვეშ ხრეშის (0-56) ფრაქცია ბალიშის მოწყობა 10 სმ, დატკეპნა</t>
  </si>
  <si>
    <t>ხრეში (0-56)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</si>
  <si>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</si>
  <si>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ხის კოჭი</t>
  </si>
  <si>
    <t>რ/ბ ანაკრები წრიული ჭის D=1000 მმ Hსრ=1.4 მ (2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</si>
  <si>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D=1000 მმ / H=1000 მმ ბეტონი B25 (M-350) (პროექტით)</t>
  </si>
  <si>
    <t>რკ/ბ რგოლი D=1000 მმ / H=500 მმ ბეტონი B25 (M-350) (პროექტით)</t>
  </si>
  <si>
    <t>რკ/ბ ძირის ფილა მრგვალი D=1200 მმ ბეტონი B25 (M-350) (პროექტით)</t>
  </si>
  <si>
    <t>რკ/ბ გადახურვის ფილა მრგვალი D=1200 მმ ბეტონი B25 (M-350) (პროექტით)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</si>
  <si>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</si>
  <si>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</si>
  <si>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Hსრ=1.5 მ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</si>
  <si>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Hსრ=1.75 მ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</si>
  <si>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Hსრ=1.80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</si>
  <si>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Hსრ=1.85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</si>
  <si>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Hსრ=1.9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</si>
  <si>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Hსრ=1.95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</si>
  <si>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Hსრ=2.05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</si>
  <si>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Hსრ=2.1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</si>
  <si>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Hსრ=2.25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</si>
  <si>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Hსრ=2.3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</si>
  <si>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Hსრ=2.65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</si>
  <si>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Hსრ=2.90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</si>
  <si>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D=1000 მმ Hსრ=3.05 (1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</si>
  <si>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პოლიეთილენის გოფრირებული მილის შეძენა, მოწყობა SN8 დ=250 მმ, გამოცდა ჰერმეტულობაზე</t>
  </si>
  <si>
    <t>პოლიეთილენის გოფრირებული მილის SN8 დ=250 მმ, ჰიდრავლიკური გამოცდა</t>
  </si>
  <si>
    <t>წყალსადენის პოლიეთილენის მილის PE 100 SDR 11 PN16 დ=200 მმ, ჰიდრავლიკური გამოცდა</t>
  </si>
  <si>
    <t>კანალიზაციის გოფრირებული SN8 d=150 მმ მილის (მილძაბრა ბოლოთი) შეძენა, მონტაჟი</t>
  </si>
  <si>
    <t>პოლიეთილენის წყალსადენის მილი შეძენა-მონტაჟი, PE100 SDR11 PN16 დ=63 მმ (გადაბმა მილძაბრა ბოლოთი)</t>
  </si>
  <si>
    <t>წყალსადენის პოლიეთილენის მილის PE 100 SDR 11 PN16 დ=63 მმ ჰიდრავლიკური გამოცდა</t>
  </si>
  <si>
    <t>საპროექტო დ=250 მმ მილის შეჭრა საპროექტო ჭაში</t>
  </si>
  <si>
    <t>საპროექტო დ=250 მმ მილის შეჭრა არსებულ ჭაში</t>
  </si>
  <si>
    <t>საპროექტო დ=200 მმ მილის შეჭრა საპროექტო ჭაში</t>
  </si>
  <si>
    <t>საპროექტო დ=200 მმ მილის შეჭრა არსებულ ჭაში</t>
  </si>
  <si>
    <t>საპროექტო დ=150 მმ მილის შეჭრა საპროექტო ჭაში</t>
  </si>
  <si>
    <t>არსებული კერამიკის დ=100 მმ მილზე დემონტაჟი</t>
  </si>
  <si>
    <t>არსებული კერამიკის დ=150 მმ მილზე დემონტაჟი</t>
  </si>
  <si>
    <t>არსებული კერამიკის დ=200 მმ მილზე დემონტაჟი</t>
  </si>
  <si>
    <t>არსებული დ=200 მმ გასაუქმებელი მილის ამოვსება M50 B3.5 მარკის ბეტონით</t>
  </si>
  <si>
    <t>ბეტონი M50 B3.5</t>
  </si>
  <si>
    <t>ლითონის დეკორატიული ღობის ჩაჭრა 6 ადგილზე, დასაწყობება და აღდგენა შედუღებით 6 ადგილზე</t>
  </si>
  <si>
    <t>ბეტონი მარკით M-200</t>
  </si>
  <si>
    <t>ზედნადები ხარჯები</t>
  </si>
  <si>
    <t>დ.ღ.გ.</t>
  </si>
  <si>
    <t>gwp</t>
  </si>
  <si>
    <t>35-</t>
  </si>
  <si>
    <t>39-</t>
  </si>
  <si>
    <t>43-</t>
  </si>
  <si>
    <t>საპროექტო კანალიზაციის გოფრირებული დ-200 მმ მილისათვის რეზინი საფენი</t>
  </si>
  <si>
    <t>საპროექტო კანალიზაციის გოფრირებული დ-150 მმ მილისათვის რეზინი საფენი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</si>
</sst>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0.00000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cadNusx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1">
    <xf numFmtId="0" fontId="0" fillId="0" borderId="0" xfId="0"/>
    <xf numFmtId="0" fontId="5" fillId="2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6" fillId="0" borderId="9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166" fontId="6" fillId="0" borderId="21" xfId="1" applyNumberFormat="1" applyFont="1" applyFill="1" applyBorder="1" applyAlignment="1" applyProtection="1">
      <alignment horizontal="center" vertical="center"/>
      <protection locked="0"/>
    </xf>
    <xf numFmtId="2" fontId="6" fillId="0" borderId="21" xfId="1" applyNumberFormat="1" applyFont="1" applyFill="1" applyBorder="1" applyAlignment="1" applyProtection="1">
      <alignment horizontal="center" vertical="center"/>
      <protection locked="0"/>
    </xf>
    <xf numFmtId="2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49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167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166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67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7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166" fontId="6" fillId="0" borderId="13" xfId="0" applyNumberFormat="1" applyFont="1" applyFill="1" applyBorder="1" applyAlignment="1" applyProtection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2" fontId="6" fillId="0" borderId="21" xfId="1" applyNumberFormat="1" applyFont="1" applyFill="1" applyBorder="1" applyAlignment="1">
      <alignment horizontal="center" vertical="center"/>
    </xf>
    <xf numFmtId="2" fontId="6" fillId="0" borderId="22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Alignment="1">
      <alignment vertical="center"/>
    </xf>
    <xf numFmtId="49" fontId="6" fillId="0" borderId="12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167" fontId="6" fillId="0" borderId="13" xfId="1" applyNumberFormat="1" applyFont="1" applyFill="1" applyBorder="1" applyAlignment="1">
      <alignment horizontal="center" vertical="center"/>
    </xf>
    <xf numFmtId="2" fontId="6" fillId="0" borderId="13" xfId="1" applyNumberFormat="1" applyFont="1" applyFill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vertical="center"/>
    </xf>
    <xf numFmtId="169" fontId="6" fillId="0" borderId="13" xfId="1" applyNumberFormat="1" applyFont="1" applyFill="1" applyBorder="1" applyAlignment="1">
      <alignment horizontal="center" vertical="center"/>
    </xf>
    <xf numFmtId="167" fontId="6" fillId="0" borderId="14" xfId="1" applyNumberFormat="1" applyFont="1" applyFill="1" applyBorder="1" applyAlignment="1">
      <alignment horizontal="center" vertical="center"/>
    </xf>
    <xf numFmtId="166" fontId="6" fillId="0" borderId="13" xfId="1" applyNumberFormat="1" applyFont="1" applyFill="1" applyBorder="1" applyAlignment="1" applyProtection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166" fontId="6" fillId="0" borderId="14" xfId="1" applyNumberFormat="1" applyFont="1" applyFill="1" applyBorder="1" applyAlignment="1">
      <alignment horizontal="center" vertical="center"/>
    </xf>
    <xf numFmtId="2" fontId="6" fillId="0" borderId="13" xfId="3" applyNumberFormat="1" applyFont="1" applyFill="1" applyBorder="1" applyAlignment="1">
      <alignment horizontal="center" vertical="center"/>
    </xf>
    <xf numFmtId="166" fontId="6" fillId="0" borderId="14" xfId="1" applyNumberFormat="1" applyFont="1" applyFill="1" applyBorder="1" applyAlignment="1" applyProtection="1">
      <alignment horizontal="center" vertical="center"/>
      <protection locked="0"/>
    </xf>
    <xf numFmtId="166" fontId="6" fillId="0" borderId="14" xfId="1" applyNumberFormat="1" applyFont="1" applyFill="1" applyBorder="1" applyAlignment="1" applyProtection="1">
      <alignment horizontal="center" vertical="center"/>
    </xf>
    <xf numFmtId="2" fontId="6" fillId="0" borderId="14" xfId="1" applyNumberFormat="1" applyFont="1" applyFill="1" applyBorder="1" applyAlignment="1" applyProtection="1">
      <alignment horizontal="center" vertical="center"/>
    </xf>
    <xf numFmtId="167" fontId="6" fillId="0" borderId="13" xfId="3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Alignment="1">
      <alignment vertical="center"/>
    </xf>
    <xf numFmtId="0" fontId="6" fillId="0" borderId="13" xfId="2" applyNumberFormat="1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1" fontId="6" fillId="0" borderId="13" xfId="2" applyNumberFormat="1" applyFont="1" applyFill="1" applyBorder="1" applyAlignment="1">
      <alignment horizontal="center" vertical="center"/>
    </xf>
    <xf numFmtId="166" fontId="6" fillId="0" borderId="13" xfId="2" applyNumberFormat="1" applyFont="1" applyFill="1" applyBorder="1" applyAlignment="1">
      <alignment horizontal="center" vertical="center"/>
    </xf>
    <xf numFmtId="2" fontId="6" fillId="0" borderId="13" xfId="2" applyNumberFormat="1" applyFont="1" applyFill="1" applyBorder="1" applyAlignment="1">
      <alignment horizontal="center" vertical="center"/>
    </xf>
    <xf numFmtId="167" fontId="6" fillId="0" borderId="13" xfId="2" applyNumberFormat="1" applyFont="1" applyFill="1" applyBorder="1" applyAlignment="1">
      <alignment horizontal="center" vertical="center"/>
    </xf>
    <xf numFmtId="166" fontId="6" fillId="0" borderId="13" xfId="3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2" fontId="6" fillId="0" borderId="13" xfId="3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2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6" applyFont="1" applyFill="1" applyBorder="1" applyAlignment="1" applyProtection="1">
      <alignment horizontal="center" vertical="center"/>
      <protection locked="0"/>
    </xf>
    <xf numFmtId="164" fontId="6" fillId="0" borderId="10" xfId="6" applyFont="1" applyFill="1" applyBorder="1" applyAlignment="1" applyProtection="1">
      <alignment horizontal="center" vertical="center"/>
      <protection locked="0"/>
    </xf>
    <xf numFmtId="164" fontId="5" fillId="0" borderId="18" xfId="6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>
      <alignment horizontal="center" vertical="center"/>
    </xf>
    <xf numFmtId="9" fontId="6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164" fontId="6" fillId="0" borderId="10" xfId="6" applyFont="1" applyFill="1" applyBorder="1" applyAlignment="1">
      <alignment horizontal="center" vertical="center"/>
    </xf>
    <xf numFmtId="164" fontId="5" fillId="0" borderId="10" xfId="6" applyFont="1" applyFill="1" applyBorder="1" applyAlignment="1">
      <alignment horizontal="center" vertical="center"/>
    </xf>
    <xf numFmtId="164" fontId="6" fillId="0" borderId="11" xfId="6" applyFont="1" applyFill="1" applyBorder="1" applyAlignment="1">
      <alignment horizontal="center" vertical="center"/>
    </xf>
    <xf numFmtId="164" fontId="5" fillId="0" borderId="11" xfId="6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164" fontId="5" fillId="0" borderId="6" xfId="6" applyFont="1" applyFill="1" applyBorder="1" applyAlignment="1">
      <alignment horizontal="center" vertical="center"/>
    </xf>
    <xf numFmtId="164" fontId="5" fillId="0" borderId="19" xfId="6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17" xfId="1" applyFont="1" applyFill="1" applyBorder="1" applyAlignment="1">
      <alignment vertical="center"/>
    </xf>
    <xf numFmtId="49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>
      <alignment vertic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6" fillId="0" borderId="0" xfId="1" applyFont="1" applyFill="1" applyAlignment="1"/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3" xfId="1" applyNumberFormat="1" applyFont="1" applyFill="1" applyBorder="1" applyAlignment="1" applyProtection="1">
      <alignment horizontal="left" vertical="center"/>
      <protection locked="0"/>
    </xf>
    <xf numFmtId="2" fontId="6" fillId="0" borderId="0" xfId="1" applyNumberFormat="1" applyFont="1" applyFill="1" applyAlignment="1"/>
    <xf numFmtId="0" fontId="6" fillId="0" borderId="13" xfId="2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13" xfId="2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 applyProtection="1">
      <alignment vertical="center"/>
      <protection locked="0"/>
    </xf>
    <xf numFmtId="0" fontId="6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6" fillId="0" borderId="15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5" fillId="0" borderId="10" xfId="5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164" fontId="6" fillId="0" borderId="21" xfId="6" applyFont="1" applyFill="1" applyBorder="1" applyAlignment="1" applyProtection="1">
      <alignment horizontal="center" vertical="center"/>
      <protection locked="0"/>
    </xf>
    <xf numFmtId="164" fontId="6" fillId="0" borderId="13" xfId="6" applyFont="1" applyFill="1" applyBorder="1" applyAlignment="1" applyProtection="1">
      <alignment horizontal="center" vertical="center"/>
      <protection locked="0"/>
    </xf>
    <xf numFmtId="164" fontId="6" fillId="0" borderId="13" xfId="6" applyFont="1" applyFill="1" applyBorder="1" applyAlignment="1" applyProtection="1">
      <alignment horizontal="center" vertical="center"/>
    </xf>
    <xf numFmtId="164" fontId="6" fillId="0" borderId="13" xfId="6" applyFont="1" applyFill="1" applyBorder="1" applyAlignment="1">
      <alignment horizontal="center" vertical="center"/>
    </xf>
    <xf numFmtId="171" fontId="5" fillId="0" borderId="1" xfId="1" applyNumberFormat="1" applyFont="1" applyFill="1" applyBorder="1" applyAlignment="1">
      <alignment horizontal="right" vertical="center"/>
    </xf>
    <xf numFmtId="9" fontId="6" fillId="0" borderId="25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21" xfId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80"/>
  <sheetViews>
    <sheetView showGridLines="0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2" sqref="C12"/>
    </sheetView>
  </sheetViews>
  <sheetFormatPr defaultColWidth="9.1796875" defaultRowHeight="16" x14ac:dyDescent="0.35"/>
  <cols>
    <col min="1" max="1" width="5.26953125" style="116" customWidth="1"/>
    <col min="2" max="2" width="12.1796875" style="5" customWidth="1"/>
    <col min="3" max="3" width="37.54296875" style="5" customWidth="1"/>
    <col min="4" max="4" width="8.54296875" style="5" customWidth="1"/>
    <col min="5" max="5" width="9.453125" style="5" customWidth="1"/>
    <col min="6" max="6" width="12.54296875" style="5" bestFit="1" customWidth="1"/>
    <col min="7" max="7" width="11.26953125" style="5" customWidth="1"/>
    <col min="8" max="8" width="14" style="5" customWidth="1"/>
    <col min="9" max="9" width="10.453125" style="5" customWidth="1"/>
    <col min="10" max="10" width="13.453125" style="5" customWidth="1"/>
    <col min="11" max="11" width="10.26953125" style="5" customWidth="1"/>
    <col min="12" max="12" width="15" style="5" customWidth="1"/>
    <col min="13" max="13" width="14.08984375" style="117" bestFit="1" customWidth="1"/>
    <col min="14" max="15" width="9.1796875" style="5"/>
    <col min="16" max="16" width="9.54296875" style="5" bestFit="1" customWidth="1"/>
    <col min="17" max="16384" width="9.1796875" style="5"/>
  </cols>
  <sheetData>
    <row r="1" spans="1:24" x14ac:dyDescent="0.35">
      <c r="A1" s="1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x14ac:dyDescent="0.35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24" ht="16.5" thickBot="1" x14ac:dyDescent="0.4">
      <c r="A3" s="160" t="s">
        <v>102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24" ht="16.5" thickBot="1" x14ac:dyDescent="0.4">
      <c r="A4" s="6"/>
      <c r="B4" s="159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24" x14ac:dyDescent="0.35">
      <c r="A5" s="172" t="s">
        <v>0</v>
      </c>
      <c r="B5" s="174" t="s">
        <v>1</v>
      </c>
      <c r="C5" s="176" t="s">
        <v>2</v>
      </c>
      <c r="D5" s="176" t="s">
        <v>3</v>
      </c>
      <c r="E5" s="176" t="s">
        <v>4</v>
      </c>
      <c r="F5" s="176" t="s">
        <v>5</v>
      </c>
      <c r="G5" s="178" t="s">
        <v>6</v>
      </c>
      <c r="H5" s="178"/>
      <c r="I5" s="178" t="s">
        <v>7</v>
      </c>
      <c r="J5" s="178"/>
      <c r="K5" s="176" t="s">
        <v>8</v>
      </c>
      <c r="L5" s="176"/>
      <c r="M5" s="7" t="s">
        <v>9</v>
      </c>
    </row>
    <row r="6" spans="1:24" ht="16.5" thickBot="1" x14ac:dyDescent="0.4">
      <c r="A6" s="173"/>
      <c r="B6" s="175"/>
      <c r="C6" s="177"/>
      <c r="D6" s="177"/>
      <c r="E6" s="177"/>
      <c r="F6" s="177"/>
      <c r="G6" s="8" t="s">
        <v>10</v>
      </c>
      <c r="H6" s="9" t="s">
        <v>11</v>
      </c>
      <c r="I6" s="8" t="s">
        <v>10</v>
      </c>
      <c r="J6" s="9" t="s">
        <v>11</v>
      </c>
      <c r="K6" s="8" t="s">
        <v>10</v>
      </c>
      <c r="L6" s="9" t="s">
        <v>12</v>
      </c>
      <c r="M6" s="10" t="s">
        <v>13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6.5" thickBot="1" x14ac:dyDescent="0.4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3">
        <v>9</v>
      </c>
      <c r="J7" s="14">
        <v>10</v>
      </c>
      <c r="K7" s="13">
        <v>11</v>
      </c>
      <c r="L7" s="14">
        <v>12</v>
      </c>
      <c r="M7" s="15">
        <v>13</v>
      </c>
    </row>
    <row r="8" spans="1:24" s="21" customFormat="1" x14ac:dyDescent="0.35">
      <c r="A8" s="16">
        <v>1</v>
      </c>
      <c r="B8" s="118" t="s">
        <v>59</v>
      </c>
      <c r="C8" s="119" t="s">
        <v>104</v>
      </c>
      <c r="D8" s="17" t="s">
        <v>24</v>
      </c>
      <c r="E8" s="17"/>
      <c r="F8" s="18">
        <v>646.29999999999995</v>
      </c>
      <c r="G8" s="17"/>
      <c r="H8" s="19"/>
      <c r="I8" s="17"/>
      <c r="J8" s="19"/>
      <c r="K8" s="17"/>
      <c r="L8" s="19"/>
      <c r="M8" s="20"/>
    </row>
    <row r="9" spans="1:24" s="21" customFormat="1" x14ac:dyDescent="0.35">
      <c r="A9" s="22"/>
      <c r="B9" s="23"/>
      <c r="C9" s="120" t="s">
        <v>14</v>
      </c>
      <c r="D9" s="23" t="s">
        <v>15</v>
      </c>
      <c r="E9" s="24">
        <v>7.6999999999999999E-2</v>
      </c>
      <c r="F9" s="25">
        <f>E9*F8</f>
        <v>49.765099999999997</v>
      </c>
      <c r="G9" s="23"/>
      <c r="H9" s="26"/>
      <c r="I9" s="27">
        <v>6</v>
      </c>
      <c r="J9" s="26">
        <f>F9*I9</f>
        <v>298.59059999999999</v>
      </c>
      <c r="K9" s="23"/>
      <c r="L9" s="26"/>
      <c r="M9" s="28">
        <f>H9+J9+L9</f>
        <v>298.59059999999999</v>
      </c>
    </row>
    <row r="10" spans="1:24" s="21" customFormat="1" x14ac:dyDescent="0.35">
      <c r="A10" s="22"/>
      <c r="B10" s="23" t="s">
        <v>141</v>
      </c>
      <c r="C10" s="120" t="s">
        <v>140</v>
      </c>
      <c r="D10" s="23" t="s">
        <v>60</v>
      </c>
      <c r="E10" s="24">
        <v>0.19399999999999998</v>
      </c>
      <c r="F10" s="25">
        <f>E10*F8</f>
        <v>125.38219999999998</v>
      </c>
      <c r="G10" s="23"/>
      <c r="H10" s="26"/>
      <c r="I10" s="23"/>
      <c r="J10" s="26"/>
      <c r="K10" s="23">
        <v>4.68</v>
      </c>
      <c r="L10" s="26">
        <f>F10*K10</f>
        <v>586.78869599999985</v>
      </c>
      <c r="M10" s="28">
        <f t="shared" ref="M10:M12" si="0">H10+J10+L10</f>
        <v>586.78869599999985</v>
      </c>
    </row>
    <row r="11" spans="1:24" s="33" customFormat="1" x14ac:dyDescent="0.35">
      <c r="A11" s="29"/>
      <c r="B11" s="30"/>
      <c r="C11" s="121" t="s">
        <v>21</v>
      </c>
      <c r="D11" s="30" t="s">
        <v>18</v>
      </c>
      <c r="E11" s="31">
        <v>6.3700000000000007E-2</v>
      </c>
      <c r="F11" s="31">
        <f>E11*F8</f>
        <v>41.169310000000003</v>
      </c>
      <c r="G11" s="30"/>
      <c r="H11" s="31"/>
      <c r="I11" s="30"/>
      <c r="J11" s="31"/>
      <c r="K11" s="32">
        <v>4</v>
      </c>
      <c r="L11" s="31">
        <f>F11*K11</f>
        <v>164.67724000000001</v>
      </c>
      <c r="M11" s="28">
        <f t="shared" si="0"/>
        <v>164.67724000000001</v>
      </c>
      <c r="N11" s="21"/>
    </row>
    <row r="12" spans="1:24" s="33" customFormat="1" x14ac:dyDescent="0.35">
      <c r="A12" s="29"/>
      <c r="B12" s="30"/>
      <c r="C12" s="121" t="s">
        <v>23</v>
      </c>
      <c r="D12" s="30" t="s">
        <v>18</v>
      </c>
      <c r="E12" s="31">
        <v>1.78E-2</v>
      </c>
      <c r="F12" s="34">
        <f>E12*F8</f>
        <v>11.50414</v>
      </c>
      <c r="G12" s="32">
        <v>4</v>
      </c>
      <c r="H12" s="31">
        <f>F12*G12</f>
        <v>46.016559999999998</v>
      </c>
      <c r="I12" s="30"/>
      <c r="J12" s="31"/>
      <c r="K12" s="30"/>
      <c r="L12" s="31"/>
      <c r="M12" s="28">
        <f t="shared" si="0"/>
        <v>46.016559999999998</v>
      </c>
      <c r="N12" s="21"/>
      <c r="O12" s="35"/>
    </row>
    <row r="13" spans="1:24" s="41" customFormat="1" ht="16.5" x14ac:dyDescent="0.35">
      <c r="A13" s="36">
        <v>2</v>
      </c>
      <c r="B13" s="122" t="s">
        <v>61</v>
      </c>
      <c r="C13" s="123" t="s">
        <v>62</v>
      </c>
      <c r="D13" s="37" t="s">
        <v>399</v>
      </c>
      <c r="E13" s="37"/>
      <c r="F13" s="38">
        <v>30.145</v>
      </c>
      <c r="G13" s="37"/>
      <c r="H13" s="39"/>
      <c r="I13" s="37"/>
      <c r="J13" s="39"/>
      <c r="K13" s="37"/>
      <c r="L13" s="39"/>
      <c r="M13" s="40"/>
    </row>
    <row r="14" spans="1:24" s="41" customFormat="1" x14ac:dyDescent="0.35">
      <c r="A14" s="42"/>
      <c r="B14" s="43"/>
      <c r="C14" s="124" t="s">
        <v>14</v>
      </c>
      <c r="D14" s="43" t="s">
        <v>15</v>
      </c>
      <c r="E14" s="44">
        <v>1.6</v>
      </c>
      <c r="F14" s="45">
        <f>E14*F13</f>
        <v>48.231999999999999</v>
      </c>
      <c r="G14" s="43"/>
      <c r="H14" s="45"/>
      <c r="I14" s="44">
        <v>6</v>
      </c>
      <c r="J14" s="45">
        <f>F14*I14</f>
        <v>289.392</v>
      </c>
      <c r="K14" s="43"/>
      <c r="L14" s="45"/>
      <c r="M14" s="46">
        <f>H14+J14+L14</f>
        <v>289.392</v>
      </c>
    </row>
    <row r="15" spans="1:24" s="41" customFormat="1" x14ac:dyDescent="0.35">
      <c r="A15" s="42"/>
      <c r="B15" s="43" t="s">
        <v>63</v>
      </c>
      <c r="C15" s="124" t="s">
        <v>64</v>
      </c>
      <c r="D15" s="43" t="s">
        <v>16</v>
      </c>
      <c r="E15" s="47">
        <v>1.9099999999999999E-2</v>
      </c>
      <c r="F15" s="45">
        <f>E15*F13</f>
        <v>0.57576949999999993</v>
      </c>
      <c r="G15" s="43"/>
      <c r="H15" s="45"/>
      <c r="I15" s="43"/>
      <c r="J15" s="45"/>
      <c r="K15" s="43">
        <v>32.81</v>
      </c>
      <c r="L15" s="45">
        <f>F15*K15</f>
        <v>18.890997294999998</v>
      </c>
      <c r="M15" s="46">
        <f t="shared" ref="M15:M17" si="1">H15+J15+L15</f>
        <v>18.890997294999998</v>
      </c>
    </row>
    <row r="16" spans="1:24" s="41" customFormat="1" x14ac:dyDescent="0.35">
      <c r="A16" s="42"/>
      <c r="B16" s="43" t="s">
        <v>65</v>
      </c>
      <c r="C16" s="124" t="s">
        <v>66</v>
      </c>
      <c r="D16" s="43" t="s">
        <v>16</v>
      </c>
      <c r="E16" s="48">
        <v>0.77500000000000002</v>
      </c>
      <c r="F16" s="45">
        <f>E16*F13</f>
        <v>23.362375</v>
      </c>
      <c r="G16" s="43"/>
      <c r="H16" s="45"/>
      <c r="I16" s="45"/>
      <c r="J16" s="45"/>
      <c r="K16" s="45">
        <v>7.41</v>
      </c>
      <c r="L16" s="45">
        <f>F16*K16</f>
        <v>173.11519874999999</v>
      </c>
      <c r="M16" s="46">
        <f t="shared" si="1"/>
        <v>173.11519874999999</v>
      </c>
    </row>
    <row r="17" spans="1:18" s="41" customFormat="1" x14ac:dyDescent="0.35">
      <c r="A17" s="42"/>
      <c r="B17" s="43" t="s">
        <v>77</v>
      </c>
      <c r="C17" s="124" t="s">
        <v>78</v>
      </c>
      <c r="D17" s="43" t="s">
        <v>16</v>
      </c>
      <c r="E17" s="48">
        <v>0.44</v>
      </c>
      <c r="F17" s="45">
        <f>E17*F13</f>
        <v>13.2638</v>
      </c>
      <c r="G17" s="43"/>
      <c r="H17" s="45"/>
      <c r="I17" s="45"/>
      <c r="J17" s="45"/>
      <c r="K17" s="45">
        <v>36.520000000000003</v>
      </c>
      <c r="L17" s="45">
        <f>F17*K17</f>
        <v>484.39397600000001</v>
      </c>
      <c r="M17" s="46">
        <f t="shared" si="1"/>
        <v>484.39397600000001</v>
      </c>
    </row>
    <row r="18" spans="1:18" s="41" customFormat="1" ht="16.5" x14ac:dyDescent="0.35">
      <c r="A18" s="125">
        <v>3</v>
      </c>
      <c r="B18" s="87" t="s">
        <v>49</v>
      </c>
      <c r="C18" s="124" t="s">
        <v>67</v>
      </c>
      <c r="D18" s="43" t="s">
        <v>399</v>
      </c>
      <c r="E18" s="126"/>
      <c r="F18" s="48">
        <f>F13</f>
        <v>30.145</v>
      </c>
      <c r="G18" s="126"/>
      <c r="H18" s="126"/>
      <c r="I18" s="126"/>
      <c r="J18" s="126"/>
      <c r="K18" s="126"/>
      <c r="L18" s="126"/>
      <c r="M18" s="46"/>
    </row>
    <row r="19" spans="1:18" s="41" customFormat="1" ht="16.5" x14ac:dyDescent="0.35">
      <c r="A19" s="42"/>
      <c r="B19" s="43" t="s">
        <v>45</v>
      </c>
      <c r="C19" s="124" t="s">
        <v>400</v>
      </c>
      <c r="D19" s="43" t="s">
        <v>16</v>
      </c>
      <c r="E19" s="34">
        <v>2.5000000000000001E-2</v>
      </c>
      <c r="F19" s="49">
        <f>E19*F18</f>
        <v>0.75362499999999999</v>
      </c>
      <c r="G19" s="50"/>
      <c r="H19" s="49"/>
      <c r="I19" s="49"/>
      <c r="J19" s="49"/>
      <c r="K19" s="49">
        <v>43.87</v>
      </c>
      <c r="L19" s="49">
        <f>F19*K19</f>
        <v>33.061528750000001</v>
      </c>
      <c r="M19" s="46">
        <f t="shared" ref="M19:M20" si="2">H19+J19+L19</f>
        <v>33.061528750000001</v>
      </c>
    </row>
    <row r="20" spans="1:18" s="41" customFormat="1" x14ac:dyDescent="0.35">
      <c r="A20" s="125">
        <v>3.1</v>
      </c>
      <c r="B20" s="126" t="s">
        <v>103</v>
      </c>
      <c r="C20" s="127" t="s">
        <v>224</v>
      </c>
      <c r="D20" s="43" t="s">
        <v>19</v>
      </c>
      <c r="E20" s="43"/>
      <c r="F20" s="51">
        <f>F18*2</f>
        <v>60.29</v>
      </c>
      <c r="G20" s="50"/>
      <c r="H20" s="50"/>
      <c r="I20" s="50"/>
      <c r="J20" s="49"/>
      <c r="K20" s="25">
        <v>9.1999999999999993</v>
      </c>
      <c r="L20" s="49">
        <f>F20*K20</f>
        <v>554.66799999999989</v>
      </c>
      <c r="M20" s="46">
        <f t="shared" si="2"/>
        <v>554.66799999999989</v>
      </c>
    </row>
    <row r="21" spans="1:18" ht="16.5" x14ac:dyDescent="0.35">
      <c r="A21" s="52">
        <v>4</v>
      </c>
      <c r="B21" s="128" t="s">
        <v>147</v>
      </c>
      <c r="C21" s="119" t="s">
        <v>142</v>
      </c>
      <c r="D21" s="53" t="s">
        <v>399</v>
      </c>
      <c r="E21" s="53"/>
      <c r="F21" s="54">
        <v>50.868000000000002</v>
      </c>
      <c r="G21" s="53"/>
      <c r="H21" s="55"/>
      <c r="I21" s="53"/>
      <c r="J21" s="55"/>
      <c r="K21" s="53"/>
      <c r="L21" s="55"/>
      <c r="M21" s="56"/>
      <c r="Q21" s="57"/>
    </row>
    <row r="22" spans="1:18" x14ac:dyDescent="0.35">
      <c r="A22" s="58"/>
      <c r="B22" s="59"/>
      <c r="C22" s="127" t="s">
        <v>14</v>
      </c>
      <c r="D22" s="59" t="s">
        <v>15</v>
      </c>
      <c r="E22" s="60">
        <v>2.1499999999999998E-2</v>
      </c>
      <c r="F22" s="61">
        <f>E22*F21</f>
        <v>1.0936619999999999</v>
      </c>
      <c r="G22" s="59"/>
      <c r="H22" s="61"/>
      <c r="I22" s="62">
        <v>6</v>
      </c>
      <c r="J22" s="61">
        <f>F22*I22</f>
        <v>6.561971999999999</v>
      </c>
      <c r="K22" s="59"/>
      <c r="L22" s="61"/>
      <c r="M22" s="63">
        <f>H22+J22+L22</f>
        <v>6.561971999999999</v>
      </c>
    </row>
    <row r="23" spans="1:18" x14ac:dyDescent="0.35">
      <c r="A23" s="58"/>
      <c r="B23" s="23" t="s">
        <v>45</v>
      </c>
      <c r="C23" s="127" t="s">
        <v>46</v>
      </c>
      <c r="D23" s="59" t="s">
        <v>16</v>
      </c>
      <c r="E23" s="64">
        <v>4.82E-2</v>
      </c>
      <c r="F23" s="61">
        <f>E23*F21</f>
        <v>2.4518376000000002</v>
      </c>
      <c r="G23" s="59"/>
      <c r="H23" s="61"/>
      <c r="I23" s="61"/>
      <c r="J23" s="61"/>
      <c r="K23" s="45">
        <v>43.87</v>
      </c>
      <c r="L23" s="61">
        <f>F23*K23</f>
        <v>107.56211551200001</v>
      </c>
      <c r="M23" s="63">
        <f>H23+J23+L23</f>
        <v>107.56211551200001</v>
      </c>
    </row>
    <row r="24" spans="1:18" ht="16.5" x14ac:dyDescent="0.35">
      <c r="A24" s="52">
        <v>5</v>
      </c>
      <c r="B24" s="128" t="s">
        <v>43</v>
      </c>
      <c r="C24" s="119" t="s">
        <v>44</v>
      </c>
      <c r="D24" s="53" t="s">
        <v>399</v>
      </c>
      <c r="E24" s="53"/>
      <c r="F24" s="65">
        <v>636.72199999999998</v>
      </c>
      <c r="G24" s="53"/>
      <c r="H24" s="55"/>
      <c r="I24" s="53"/>
      <c r="J24" s="55"/>
      <c r="K24" s="53"/>
      <c r="L24" s="55"/>
      <c r="M24" s="56"/>
      <c r="Q24" s="66"/>
      <c r="R24" s="57"/>
    </row>
    <row r="25" spans="1:18" x14ac:dyDescent="0.35">
      <c r="A25" s="58"/>
      <c r="B25" s="59"/>
      <c r="C25" s="127" t="s">
        <v>14</v>
      </c>
      <c r="D25" s="59" t="s">
        <v>15</v>
      </c>
      <c r="E25" s="60">
        <v>2.7E-2</v>
      </c>
      <c r="F25" s="61">
        <f>E25*F24</f>
        <v>17.191493999999999</v>
      </c>
      <c r="G25" s="59"/>
      <c r="H25" s="61"/>
      <c r="I25" s="62">
        <v>6</v>
      </c>
      <c r="J25" s="61">
        <f>F25*I25</f>
        <v>103.14896399999999</v>
      </c>
      <c r="K25" s="59"/>
      <c r="L25" s="61"/>
      <c r="M25" s="63">
        <f>H25+J25+L25</f>
        <v>103.14896399999999</v>
      </c>
    </row>
    <row r="26" spans="1:18" x14ac:dyDescent="0.35">
      <c r="A26" s="58"/>
      <c r="B26" s="23" t="s">
        <v>45</v>
      </c>
      <c r="C26" s="127" t="s">
        <v>46</v>
      </c>
      <c r="D26" s="59" t="s">
        <v>16</v>
      </c>
      <c r="E26" s="64">
        <v>6.0499999999999998E-2</v>
      </c>
      <c r="F26" s="61">
        <f>E26*F24</f>
        <v>38.521681000000001</v>
      </c>
      <c r="G26" s="59"/>
      <c r="H26" s="61"/>
      <c r="I26" s="61"/>
      <c r="J26" s="61"/>
      <c r="K26" s="45">
        <v>43.87</v>
      </c>
      <c r="L26" s="61">
        <f>F26*K26</f>
        <v>1689.9461454699999</v>
      </c>
      <c r="M26" s="63">
        <f>H26+J26+L26</f>
        <v>1689.9461454699999</v>
      </c>
    </row>
    <row r="27" spans="1:18" x14ac:dyDescent="0.35">
      <c r="A27" s="58"/>
      <c r="B27" s="59"/>
      <c r="C27" s="127" t="s">
        <v>17</v>
      </c>
      <c r="D27" s="59" t="s">
        <v>18</v>
      </c>
      <c r="E27" s="67">
        <v>2.2100000000000002E-3</v>
      </c>
      <c r="F27" s="61">
        <f>E27*F24</f>
        <v>1.4071556200000002</v>
      </c>
      <c r="G27" s="59"/>
      <c r="H27" s="61"/>
      <c r="I27" s="59"/>
      <c r="J27" s="61"/>
      <c r="K27" s="32">
        <v>4</v>
      </c>
      <c r="L27" s="61">
        <f>F27*K27</f>
        <v>5.6286224800000006</v>
      </c>
      <c r="M27" s="63">
        <f>H27+J27+L27</f>
        <v>5.6286224800000006</v>
      </c>
    </row>
    <row r="28" spans="1:18" ht="16.5" x14ac:dyDescent="0.35">
      <c r="A28" s="58" t="s">
        <v>235</v>
      </c>
      <c r="B28" s="59" t="s">
        <v>105</v>
      </c>
      <c r="C28" s="127" t="s">
        <v>106</v>
      </c>
      <c r="D28" s="59" t="s">
        <v>399</v>
      </c>
      <c r="E28" s="67">
        <v>5.9999999999999995E-5</v>
      </c>
      <c r="F28" s="61">
        <f>E28*F24</f>
        <v>3.8203319999999992E-2</v>
      </c>
      <c r="G28" s="44">
        <v>29</v>
      </c>
      <c r="H28" s="61">
        <f>F28*G28</f>
        <v>1.1078962799999998</v>
      </c>
      <c r="I28" s="59"/>
      <c r="J28" s="61"/>
      <c r="K28" s="59"/>
      <c r="L28" s="61"/>
      <c r="M28" s="68">
        <f>H28+J28+L28</f>
        <v>1.1078962799999998</v>
      </c>
    </row>
    <row r="29" spans="1:18" ht="16.5" x14ac:dyDescent="0.35">
      <c r="A29" s="58" t="s">
        <v>233</v>
      </c>
      <c r="B29" s="87" t="s">
        <v>396</v>
      </c>
      <c r="C29" s="120" t="s">
        <v>47</v>
      </c>
      <c r="D29" s="59" t="s">
        <v>399</v>
      </c>
      <c r="E29" s="59"/>
      <c r="F29" s="25">
        <f>68.76*0.3</f>
        <v>20.628</v>
      </c>
      <c r="G29" s="59"/>
      <c r="H29" s="61"/>
      <c r="I29" s="59"/>
      <c r="J29" s="61"/>
      <c r="K29" s="59"/>
      <c r="L29" s="61"/>
      <c r="M29" s="63"/>
    </row>
    <row r="30" spans="1:18" x14ac:dyDescent="0.35">
      <c r="A30" s="58"/>
      <c r="B30" s="59"/>
      <c r="C30" s="127" t="s">
        <v>14</v>
      </c>
      <c r="D30" s="59" t="s">
        <v>15</v>
      </c>
      <c r="E30" s="61">
        <f>397/100+1.95*0.53</f>
        <v>5.0035000000000007</v>
      </c>
      <c r="F30" s="25">
        <f>E30*F29</f>
        <v>103.21219800000001</v>
      </c>
      <c r="G30" s="59"/>
      <c r="H30" s="61"/>
      <c r="I30" s="62">
        <v>6</v>
      </c>
      <c r="J30" s="61">
        <f>F30*I30</f>
        <v>619.27318800000012</v>
      </c>
      <c r="K30" s="59"/>
      <c r="L30" s="61"/>
      <c r="M30" s="63">
        <f>H30+J30+L30</f>
        <v>619.27318800000012</v>
      </c>
    </row>
    <row r="31" spans="1:18" ht="16.5" x14ac:dyDescent="0.35">
      <c r="A31" s="58" t="s">
        <v>222</v>
      </c>
      <c r="B31" s="87" t="s">
        <v>48</v>
      </c>
      <c r="C31" s="120" t="s">
        <v>223</v>
      </c>
      <c r="D31" s="59" t="s">
        <v>399</v>
      </c>
      <c r="E31" s="59"/>
      <c r="F31" s="69">
        <f>68.76*0.7</f>
        <v>48.131999999999998</v>
      </c>
      <c r="G31" s="59"/>
      <c r="H31" s="61"/>
      <c r="I31" s="59"/>
      <c r="J31" s="61"/>
      <c r="K31" s="59"/>
      <c r="L31" s="61"/>
      <c r="M31" s="63"/>
    </row>
    <row r="32" spans="1:18" x14ac:dyDescent="0.35">
      <c r="A32" s="58"/>
      <c r="B32" s="59"/>
      <c r="C32" s="127" t="s">
        <v>14</v>
      </c>
      <c r="D32" s="59" t="s">
        <v>15</v>
      </c>
      <c r="E32" s="61">
        <f>397/100</f>
        <v>3.97</v>
      </c>
      <c r="F32" s="25">
        <f>E32*F31</f>
        <v>191.08403999999999</v>
      </c>
      <c r="G32" s="59"/>
      <c r="H32" s="61"/>
      <c r="I32" s="62">
        <v>6</v>
      </c>
      <c r="J32" s="61">
        <f>F32*I32</f>
        <v>1146.50424</v>
      </c>
      <c r="K32" s="59"/>
      <c r="L32" s="61"/>
      <c r="M32" s="63">
        <f>H32+J32+L32</f>
        <v>1146.50424</v>
      </c>
    </row>
    <row r="33" spans="1:15" x14ac:dyDescent="0.35">
      <c r="A33" s="58">
        <v>8</v>
      </c>
      <c r="B33" s="3"/>
      <c r="C33" s="120" t="s">
        <v>68</v>
      </c>
      <c r="D33" s="59" t="s">
        <v>19</v>
      </c>
      <c r="E33" s="59"/>
      <c r="F33" s="69">
        <f>(F24+F29)*1.95</f>
        <v>1281.8325</v>
      </c>
      <c r="G33" s="61"/>
      <c r="H33" s="61"/>
      <c r="I33" s="59"/>
      <c r="J33" s="61"/>
      <c r="K33" s="59"/>
      <c r="L33" s="61"/>
      <c r="M33" s="63"/>
    </row>
    <row r="34" spans="1:15" s="3" customFormat="1" x14ac:dyDescent="0.35">
      <c r="A34" s="129">
        <v>8.1</v>
      </c>
      <c r="B34" s="87" t="s">
        <v>103</v>
      </c>
      <c r="C34" s="127" t="s">
        <v>224</v>
      </c>
      <c r="D34" s="59" t="s">
        <v>19</v>
      </c>
      <c r="E34" s="59"/>
      <c r="F34" s="61">
        <f>F33</f>
        <v>1281.8325</v>
      </c>
      <c r="G34" s="59"/>
      <c r="H34" s="59"/>
      <c r="I34" s="59"/>
      <c r="J34" s="61"/>
      <c r="K34" s="62">
        <v>9.1999999999999993</v>
      </c>
      <c r="L34" s="61">
        <f>F34*K34</f>
        <v>11792.858999999999</v>
      </c>
      <c r="M34" s="63">
        <f>H34+J34+L34</f>
        <v>11792.858999999999</v>
      </c>
      <c r="O34" s="70"/>
    </row>
    <row r="35" spans="1:15" s="33" customFormat="1" x14ac:dyDescent="0.35">
      <c r="A35" s="29">
        <v>9</v>
      </c>
      <c r="B35" s="130" t="s">
        <v>143</v>
      </c>
      <c r="C35" s="131" t="s">
        <v>144</v>
      </c>
      <c r="D35" s="30" t="s">
        <v>20</v>
      </c>
      <c r="E35" s="30"/>
      <c r="F35" s="32">
        <f>F21+F31</f>
        <v>99</v>
      </c>
      <c r="G35" s="30"/>
      <c r="H35" s="31"/>
      <c r="I35" s="30"/>
      <c r="J35" s="31"/>
      <c r="K35" s="30"/>
      <c r="L35" s="31"/>
      <c r="M35" s="71"/>
      <c r="O35" s="72"/>
    </row>
    <row r="36" spans="1:15" s="33" customFormat="1" x14ac:dyDescent="0.35">
      <c r="A36" s="73"/>
      <c r="B36" s="74"/>
      <c r="C36" s="132" t="s">
        <v>14</v>
      </c>
      <c r="D36" s="74" t="s">
        <v>15</v>
      </c>
      <c r="E36" s="75">
        <v>0.13400000000000001</v>
      </c>
      <c r="F36" s="76">
        <f>E36*F35</f>
        <v>13.266</v>
      </c>
      <c r="G36" s="74"/>
      <c r="H36" s="76"/>
      <c r="I36" s="32">
        <v>6</v>
      </c>
      <c r="J36" s="76">
        <f>F36*I36</f>
        <v>79.596000000000004</v>
      </c>
      <c r="K36" s="74"/>
      <c r="L36" s="76"/>
      <c r="M36" s="71">
        <f>H36+J36+L36</f>
        <v>79.596000000000004</v>
      </c>
    </row>
    <row r="37" spans="1:15" s="33" customFormat="1" x14ac:dyDescent="0.35">
      <c r="A37" s="29"/>
      <c r="B37" s="30" t="s">
        <v>148</v>
      </c>
      <c r="C37" s="121" t="s">
        <v>145</v>
      </c>
      <c r="D37" s="30" t="s">
        <v>16</v>
      </c>
      <c r="E37" s="77">
        <v>9.2100000000000012E-3</v>
      </c>
      <c r="F37" s="31">
        <f>E37*F35</f>
        <v>0.9117900000000001</v>
      </c>
      <c r="G37" s="30"/>
      <c r="H37" s="31"/>
      <c r="I37" s="30"/>
      <c r="J37" s="31"/>
      <c r="K37" s="30">
        <v>27.84</v>
      </c>
      <c r="L37" s="31">
        <f>F37*K37</f>
        <v>25.384233600000002</v>
      </c>
      <c r="M37" s="71">
        <f>H37+J37+L37</f>
        <v>25.384233600000002</v>
      </c>
    </row>
    <row r="38" spans="1:15" s="33" customFormat="1" x14ac:dyDescent="0.35">
      <c r="A38" s="29"/>
      <c r="B38" s="30" t="s">
        <v>149</v>
      </c>
      <c r="C38" s="121" t="s">
        <v>146</v>
      </c>
      <c r="D38" s="30" t="s">
        <v>16</v>
      </c>
      <c r="E38" s="34">
        <v>0.13</v>
      </c>
      <c r="F38" s="31">
        <f>E38*F35</f>
        <v>12.870000000000001</v>
      </c>
      <c r="G38" s="30"/>
      <c r="H38" s="31"/>
      <c r="I38" s="30"/>
      <c r="J38" s="31"/>
      <c r="K38" s="30">
        <v>2.0299999999999998</v>
      </c>
      <c r="L38" s="31">
        <f>F38*K38</f>
        <v>26.126100000000001</v>
      </c>
      <c r="M38" s="71">
        <f>H38+J38+L38</f>
        <v>26.126100000000001</v>
      </c>
    </row>
    <row r="39" spans="1:15" s="135" customFormat="1" ht="16.5" x14ac:dyDescent="0.45">
      <c r="A39" s="58">
        <v>10</v>
      </c>
      <c r="B39" s="133" t="s">
        <v>50</v>
      </c>
      <c r="C39" s="134" t="s">
        <v>70</v>
      </c>
      <c r="D39" s="59" t="s">
        <v>399</v>
      </c>
      <c r="E39" s="59"/>
      <c r="F39" s="61">
        <v>142.19</v>
      </c>
      <c r="G39" s="59"/>
      <c r="H39" s="61"/>
      <c r="I39" s="59"/>
      <c r="J39" s="61"/>
      <c r="K39" s="59"/>
      <c r="L39" s="61"/>
      <c r="M39" s="63"/>
    </row>
    <row r="40" spans="1:15" s="136" customFormat="1" x14ac:dyDescent="0.45">
      <c r="A40" s="58"/>
      <c r="B40" s="59" t="s">
        <v>51</v>
      </c>
      <c r="C40" s="127" t="s">
        <v>52</v>
      </c>
      <c r="D40" s="59" t="s">
        <v>16</v>
      </c>
      <c r="E40" s="64">
        <v>2.4649999999999998E-2</v>
      </c>
      <c r="F40" s="61">
        <f>E40*F39</f>
        <v>3.5049834999999998</v>
      </c>
      <c r="G40" s="59"/>
      <c r="H40" s="61"/>
      <c r="I40" s="61"/>
      <c r="J40" s="61"/>
      <c r="K40" s="61">
        <v>21.98</v>
      </c>
      <c r="L40" s="61">
        <f>F40*K40</f>
        <v>77.039537330000002</v>
      </c>
      <c r="M40" s="63">
        <f>H40+J40+L40</f>
        <v>77.039537330000002</v>
      </c>
    </row>
    <row r="41" spans="1:15" s="136" customFormat="1" ht="16.5" x14ac:dyDescent="0.45">
      <c r="A41" s="22">
        <v>11</v>
      </c>
      <c r="B41" s="137" t="s">
        <v>53</v>
      </c>
      <c r="C41" s="138" t="s">
        <v>76</v>
      </c>
      <c r="D41" s="23" t="s">
        <v>399</v>
      </c>
      <c r="E41" s="23"/>
      <c r="F41" s="26">
        <f>F39</f>
        <v>142.19</v>
      </c>
      <c r="G41" s="23"/>
      <c r="H41" s="26"/>
      <c r="I41" s="23"/>
      <c r="J41" s="26"/>
      <c r="K41" s="23"/>
      <c r="L41" s="26"/>
      <c r="M41" s="28"/>
    </row>
    <row r="42" spans="1:15" s="136" customFormat="1" x14ac:dyDescent="0.45">
      <c r="A42" s="22"/>
      <c r="B42" s="23"/>
      <c r="C42" s="120" t="s">
        <v>14</v>
      </c>
      <c r="D42" s="23" t="s">
        <v>15</v>
      </c>
      <c r="E42" s="26">
        <v>1.8</v>
      </c>
      <c r="F42" s="26">
        <f>E42*F41</f>
        <v>255.94200000000001</v>
      </c>
      <c r="G42" s="23"/>
      <c r="H42" s="26"/>
      <c r="I42" s="27">
        <v>6</v>
      </c>
      <c r="J42" s="26">
        <f>F42*I42</f>
        <v>1535.652</v>
      </c>
      <c r="K42" s="23"/>
      <c r="L42" s="26"/>
      <c r="M42" s="28">
        <f>H42+J42+L42</f>
        <v>1535.652</v>
      </c>
    </row>
    <row r="43" spans="1:15" s="136" customFormat="1" ht="16.5" x14ac:dyDescent="0.45">
      <c r="A43" s="22" t="s">
        <v>234</v>
      </c>
      <c r="B43" s="59" t="s">
        <v>40</v>
      </c>
      <c r="C43" s="139" t="s">
        <v>69</v>
      </c>
      <c r="D43" s="23" t="s">
        <v>399</v>
      </c>
      <c r="E43" s="26">
        <v>1.1000000000000001</v>
      </c>
      <c r="F43" s="26">
        <f>E43*F41</f>
        <v>156.40900000000002</v>
      </c>
      <c r="G43" s="27">
        <v>28</v>
      </c>
      <c r="H43" s="26">
        <f>F43*G43</f>
        <v>4379.4520000000002</v>
      </c>
      <c r="I43" s="23"/>
      <c r="J43" s="26"/>
      <c r="K43" s="23"/>
      <c r="L43" s="26"/>
      <c r="M43" s="28">
        <f>H43+J43+L43</f>
        <v>4379.4520000000002</v>
      </c>
    </row>
    <row r="44" spans="1:15" s="136" customFormat="1" ht="16.5" x14ac:dyDescent="0.45">
      <c r="A44" s="58">
        <v>12</v>
      </c>
      <c r="B44" s="133" t="s">
        <v>54</v>
      </c>
      <c r="C44" s="134" t="s">
        <v>107</v>
      </c>
      <c r="D44" s="59" t="s">
        <v>399</v>
      </c>
      <c r="E44" s="59"/>
      <c r="F44" s="61">
        <v>40.49</v>
      </c>
      <c r="G44" s="59"/>
      <c r="H44" s="61"/>
      <c r="I44" s="59"/>
      <c r="J44" s="61"/>
      <c r="K44" s="59"/>
      <c r="L44" s="61"/>
      <c r="M44" s="63"/>
    </row>
    <row r="45" spans="1:15" s="136" customFormat="1" x14ac:dyDescent="0.45">
      <c r="A45" s="58"/>
      <c r="B45" s="59"/>
      <c r="C45" s="127" t="s">
        <v>14</v>
      </c>
      <c r="D45" s="59" t="s">
        <v>15</v>
      </c>
      <c r="E45" s="61">
        <v>0.13400000000000001</v>
      </c>
      <c r="F45" s="61">
        <f>E45*F44</f>
        <v>5.4256600000000006</v>
      </c>
      <c r="G45" s="59"/>
      <c r="H45" s="61"/>
      <c r="I45" s="62">
        <v>6</v>
      </c>
      <c r="J45" s="61">
        <f>F45*I45</f>
        <v>32.553960000000004</v>
      </c>
      <c r="K45" s="59"/>
      <c r="L45" s="61"/>
      <c r="M45" s="63">
        <f>H45+J45+L45</f>
        <v>32.553960000000004</v>
      </c>
    </row>
    <row r="46" spans="1:15" s="136" customFormat="1" x14ac:dyDescent="0.45">
      <c r="A46" s="58"/>
      <c r="B46" s="59" t="s">
        <v>55</v>
      </c>
      <c r="C46" s="127" t="s">
        <v>56</v>
      </c>
      <c r="D46" s="59" t="s">
        <v>16</v>
      </c>
      <c r="E46" s="64">
        <v>2.9090000000000001E-2</v>
      </c>
      <c r="F46" s="61">
        <f>E46*F44</f>
        <v>1.1778541</v>
      </c>
      <c r="G46" s="59"/>
      <c r="H46" s="61"/>
      <c r="I46" s="61"/>
      <c r="J46" s="61"/>
      <c r="K46" s="61">
        <v>27.84</v>
      </c>
      <c r="L46" s="61">
        <f>F46*K46</f>
        <v>32.791458144000003</v>
      </c>
      <c r="M46" s="63">
        <f>H46+J46+L46</f>
        <v>32.791458144000003</v>
      </c>
    </row>
    <row r="47" spans="1:15" s="136" customFormat="1" x14ac:dyDescent="0.45">
      <c r="A47" s="58"/>
      <c r="B47" s="59" t="s">
        <v>57</v>
      </c>
      <c r="C47" s="127" t="s">
        <v>58</v>
      </c>
      <c r="D47" s="59" t="s">
        <v>16</v>
      </c>
      <c r="E47" s="60">
        <v>0.13</v>
      </c>
      <c r="F47" s="61">
        <f>E47*F44</f>
        <v>5.2637</v>
      </c>
      <c r="G47" s="59"/>
      <c r="H47" s="61"/>
      <c r="I47" s="61"/>
      <c r="J47" s="61"/>
      <c r="K47" s="61">
        <v>2.0299999999999998</v>
      </c>
      <c r="L47" s="61">
        <f>F47*K47</f>
        <v>10.685310999999999</v>
      </c>
      <c r="M47" s="63">
        <f>H47+J47+L47</f>
        <v>10.685310999999999</v>
      </c>
    </row>
    <row r="48" spans="1:15" s="136" customFormat="1" x14ac:dyDescent="0.45">
      <c r="A48" s="78" t="s">
        <v>236</v>
      </c>
      <c r="B48" s="59" t="s">
        <v>105</v>
      </c>
      <c r="C48" s="127" t="s">
        <v>106</v>
      </c>
      <c r="D48" s="59" t="s">
        <v>20</v>
      </c>
      <c r="E48" s="61">
        <v>1.1000000000000001</v>
      </c>
      <c r="F48" s="61">
        <f>E48*F44</f>
        <v>44.539000000000009</v>
      </c>
      <c r="G48" s="44">
        <v>29</v>
      </c>
      <c r="H48" s="62">
        <f>F48*G48</f>
        <v>1291.6310000000003</v>
      </c>
      <c r="I48" s="62"/>
      <c r="J48" s="62"/>
      <c r="K48" s="62"/>
      <c r="L48" s="62"/>
      <c r="M48" s="79">
        <f>H48+J48+L48</f>
        <v>1291.6310000000003</v>
      </c>
    </row>
    <row r="49" spans="1:239" s="136" customFormat="1" ht="16.5" x14ac:dyDescent="0.45">
      <c r="A49" s="58">
        <v>13</v>
      </c>
      <c r="B49" s="133" t="s">
        <v>54</v>
      </c>
      <c r="C49" s="134" t="s">
        <v>109</v>
      </c>
      <c r="D49" s="59" t="s">
        <v>399</v>
      </c>
      <c r="E49" s="59"/>
      <c r="F49" s="61">
        <v>366.8</v>
      </c>
      <c r="G49" s="59"/>
      <c r="H49" s="61"/>
      <c r="I49" s="59"/>
      <c r="J49" s="61"/>
      <c r="K49" s="59"/>
      <c r="L49" s="61"/>
      <c r="M49" s="63"/>
    </row>
    <row r="50" spans="1:239" s="136" customFormat="1" x14ac:dyDescent="0.45">
      <c r="A50" s="58"/>
      <c r="B50" s="59"/>
      <c r="C50" s="127" t="s">
        <v>14</v>
      </c>
      <c r="D50" s="59" t="s">
        <v>15</v>
      </c>
      <c r="E50" s="61">
        <v>0.13400000000000001</v>
      </c>
      <c r="F50" s="62">
        <f>E50*F49</f>
        <v>49.151200000000003</v>
      </c>
      <c r="G50" s="59"/>
      <c r="H50" s="61"/>
      <c r="I50" s="62">
        <v>6</v>
      </c>
      <c r="J50" s="61">
        <f>F50*I50</f>
        <v>294.90719999999999</v>
      </c>
      <c r="K50" s="59"/>
      <c r="L50" s="61"/>
      <c r="M50" s="63">
        <f>H50+J50+L50</f>
        <v>294.90719999999999</v>
      </c>
    </row>
    <row r="51" spans="1:239" s="136" customFormat="1" x14ac:dyDescent="0.45">
      <c r="A51" s="58"/>
      <c r="B51" s="59" t="s">
        <v>55</v>
      </c>
      <c r="C51" s="127" t="s">
        <v>56</v>
      </c>
      <c r="D51" s="59" t="s">
        <v>16</v>
      </c>
      <c r="E51" s="64">
        <v>2.9090000000000001E-2</v>
      </c>
      <c r="F51" s="61">
        <f>E51*F49</f>
        <v>10.670212000000001</v>
      </c>
      <c r="G51" s="59"/>
      <c r="H51" s="61"/>
      <c r="I51" s="61"/>
      <c r="J51" s="61"/>
      <c r="K51" s="61">
        <v>27.19</v>
      </c>
      <c r="L51" s="61">
        <f>F51*K51</f>
        <v>290.12306428000005</v>
      </c>
      <c r="M51" s="63">
        <f>H51+J51+L51</f>
        <v>290.12306428000005</v>
      </c>
    </row>
    <row r="52" spans="1:239" s="136" customFormat="1" x14ac:dyDescent="0.45">
      <c r="A52" s="58"/>
      <c r="B52" s="59" t="s">
        <v>57</v>
      </c>
      <c r="C52" s="127" t="s">
        <v>58</v>
      </c>
      <c r="D52" s="59" t="s">
        <v>16</v>
      </c>
      <c r="E52" s="60">
        <v>0.13</v>
      </c>
      <c r="F52" s="61">
        <f>E52*F49</f>
        <v>47.684000000000005</v>
      </c>
      <c r="G52" s="59"/>
      <c r="H52" s="61"/>
      <c r="I52" s="61"/>
      <c r="J52" s="61"/>
      <c r="K52" s="61">
        <v>2.0299999999999998</v>
      </c>
      <c r="L52" s="61">
        <f>F52*K52</f>
        <v>96.798519999999996</v>
      </c>
      <c r="M52" s="63">
        <f>H52+J52+L52</f>
        <v>96.798519999999996</v>
      </c>
    </row>
    <row r="53" spans="1:239" s="136" customFormat="1" ht="16.5" x14ac:dyDescent="0.45">
      <c r="A53" s="78" t="s">
        <v>237</v>
      </c>
      <c r="B53" s="30" t="s">
        <v>108</v>
      </c>
      <c r="C53" s="127" t="s">
        <v>81</v>
      </c>
      <c r="D53" s="59" t="s">
        <v>399</v>
      </c>
      <c r="E53" s="61">
        <v>1.1000000000000001</v>
      </c>
      <c r="F53" s="62">
        <f>E53*F49</f>
        <v>403.48</v>
      </c>
      <c r="G53" s="62">
        <v>18</v>
      </c>
      <c r="H53" s="61">
        <f>F53*G53</f>
        <v>7262.64</v>
      </c>
      <c r="I53" s="59"/>
      <c r="J53" s="61"/>
      <c r="K53" s="59"/>
      <c r="L53" s="61"/>
      <c r="M53" s="63">
        <f>H53+J53+L53</f>
        <v>7262.64</v>
      </c>
    </row>
    <row r="54" spans="1:239" ht="16.5" x14ac:dyDescent="0.35">
      <c r="A54" s="58">
        <v>14</v>
      </c>
      <c r="B54" s="133" t="s">
        <v>34</v>
      </c>
      <c r="C54" s="127" t="s">
        <v>79</v>
      </c>
      <c r="D54" s="59" t="s">
        <v>399</v>
      </c>
      <c r="E54" s="59"/>
      <c r="F54" s="80">
        <v>7.74</v>
      </c>
      <c r="G54" s="59"/>
      <c r="H54" s="61"/>
      <c r="I54" s="59"/>
      <c r="J54" s="61"/>
      <c r="K54" s="59"/>
      <c r="L54" s="61"/>
      <c r="M54" s="63"/>
    </row>
    <row r="55" spans="1:239" x14ac:dyDescent="0.35">
      <c r="A55" s="58"/>
      <c r="B55" s="59"/>
      <c r="C55" s="127" t="s">
        <v>30</v>
      </c>
      <c r="D55" s="59" t="s">
        <v>15</v>
      </c>
      <c r="E55" s="61">
        <v>0.89</v>
      </c>
      <c r="F55" s="61">
        <f>E55*F54</f>
        <v>6.8886000000000003</v>
      </c>
      <c r="G55" s="59"/>
      <c r="H55" s="61"/>
      <c r="I55" s="62">
        <v>7.8</v>
      </c>
      <c r="J55" s="61">
        <f>F55*I55</f>
        <v>53.731079999999999</v>
      </c>
      <c r="K55" s="59"/>
      <c r="L55" s="61"/>
      <c r="M55" s="63">
        <f>H55+J55+L55</f>
        <v>53.731079999999999</v>
      </c>
    </row>
    <row r="56" spans="1:239" x14ac:dyDescent="0.35">
      <c r="A56" s="58"/>
      <c r="B56" s="59"/>
      <c r="C56" s="127" t="s">
        <v>21</v>
      </c>
      <c r="D56" s="59" t="s">
        <v>18</v>
      </c>
      <c r="E56" s="61">
        <v>0.37</v>
      </c>
      <c r="F56" s="61">
        <f>E56*F54</f>
        <v>2.8637999999999999</v>
      </c>
      <c r="G56" s="59"/>
      <c r="H56" s="61"/>
      <c r="I56" s="62"/>
      <c r="J56" s="61"/>
      <c r="K56" s="32">
        <v>4</v>
      </c>
      <c r="L56" s="61">
        <f>F56*K56</f>
        <v>11.4552</v>
      </c>
      <c r="M56" s="63">
        <f>H56+J56+L56</f>
        <v>11.4552</v>
      </c>
    </row>
    <row r="57" spans="1:239" x14ac:dyDescent="0.35">
      <c r="A57" s="58"/>
      <c r="B57" s="59"/>
      <c r="C57" s="59" t="s">
        <v>22</v>
      </c>
      <c r="D57" s="59"/>
      <c r="E57" s="59"/>
      <c r="F57" s="61"/>
      <c r="G57" s="59"/>
      <c r="H57" s="61"/>
      <c r="I57" s="59"/>
      <c r="J57" s="61"/>
      <c r="K57" s="59"/>
      <c r="L57" s="61"/>
      <c r="M57" s="63"/>
    </row>
    <row r="58" spans="1:239" ht="16.5" x14ac:dyDescent="0.35">
      <c r="A58" s="58" t="s">
        <v>238</v>
      </c>
      <c r="B58" s="30" t="s">
        <v>108</v>
      </c>
      <c r="C58" s="127" t="s">
        <v>80</v>
      </c>
      <c r="D58" s="59" t="s">
        <v>399</v>
      </c>
      <c r="E58" s="61">
        <v>1.1499999999999999</v>
      </c>
      <c r="F58" s="61">
        <f>E58*F54</f>
        <v>8.9009999999999998</v>
      </c>
      <c r="G58" s="62">
        <v>18</v>
      </c>
      <c r="H58" s="61">
        <f>F58*G58</f>
        <v>160.21799999999999</v>
      </c>
      <c r="I58" s="59"/>
      <c r="J58" s="61"/>
      <c r="K58" s="59"/>
      <c r="L58" s="61"/>
      <c r="M58" s="63">
        <f>H58+J58+L58</f>
        <v>160.21799999999999</v>
      </c>
    </row>
    <row r="59" spans="1:239" x14ac:dyDescent="0.35">
      <c r="A59" s="58"/>
      <c r="B59" s="59"/>
      <c r="C59" s="127" t="s">
        <v>23</v>
      </c>
      <c r="D59" s="59" t="s">
        <v>18</v>
      </c>
      <c r="E59" s="61">
        <v>0.02</v>
      </c>
      <c r="F59" s="61">
        <f>E59*F54</f>
        <v>0.15480000000000002</v>
      </c>
      <c r="G59" s="32">
        <v>4</v>
      </c>
      <c r="H59" s="61">
        <f>F59*G59</f>
        <v>0.61920000000000008</v>
      </c>
      <c r="I59" s="59"/>
      <c r="J59" s="61"/>
      <c r="K59" s="59"/>
      <c r="L59" s="61"/>
      <c r="M59" s="63">
        <f>H59+J59+L59</f>
        <v>0.61920000000000008</v>
      </c>
    </row>
    <row r="60" spans="1:239" ht="16.5" x14ac:dyDescent="0.35">
      <c r="A60" s="58" t="s">
        <v>211</v>
      </c>
      <c r="B60" s="133" t="s">
        <v>212</v>
      </c>
      <c r="C60" s="127" t="s">
        <v>213</v>
      </c>
      <c r="D60" s="59" t="s">
        <v>401</v>
      </c>
      <c r="E60" s="61"/>
      <c r="F60" s="62">
        <v>90</v>
      </c>
      <c r="G60" s="59"/>
      <c r="H60" s="60"/>
      <c r="I60" s="59"/>
      <c r="J60" s="61"/>
      <c r="K60" s="59"/>
      <c r="L60" s="61"/>
      <c r="M60" s="81"/>
    </row>
    <row r="61" spans="1:239" x14ac:dyDescent="0.35">
      <c r="A61" s="58"/>
      <c r="B61" s="59"/>
      <c r="C61" s="127" t="s">
        <v>30</v>
      </c>
      <c r="D61" s="59" t="s">
        <v>15</v>
      </c>
      <c r="E61" s="64">
        <f>(9.37+9.37)/100</f>
        <v>0.18739999999999998</v>
      </c>
      <c r="F61" s="62">
        <f>E61*F60</f>
        <v>16.866</v>
      </c>
      <c r="G61" s="59"/>
      <c r="H61" s="61"/>
      <c r="I61" s="62">
        <v>6</v>
      </c>
      <c r="J61" s="62">
        <f>I61*F61</f>
        <v>101.196</v>
      </c>
      <c r="K61" s="59"/>
      <c r="L61" s="61"/>
      <c r="M61" s="82">
        <f t="shared" ref="M61:M66" si="3">H61+J61+L61</f>
        <v>101.196</v>
      </c>
      <c r="Q61" s="66"/>
    </row>
    <row r="62" spans="1:239" x14ac:dyDescent="0.35">
      <c r="A62" s="58"/>
      <c r="B62" s="59" t="s">
        <v>214</v>
      </c>
      <c r="C62" s="127" t="s">
        <v>215</v>
      </c>
      <c r="D62" s="59" t="s">
        <v>60</v>
      </c>
      <c r="E62" s="64">
        <f>1.48/100</f>
        <v>1.4800000000000001E-2</v>
      </c>
      <c r="F62" s="61">
        <f>E62*F60</f>
        <v>1.3320000000000001</v>
      </c>
      <c r="G62" s="59"/>
      <c r="H62" s="61"/>
      <c r="I62" s="59"/>
      <c r="J62" s="61"/>
      <c r="K62" s="59">
        <v>21.66</v>
      </c>
      <c r="L62" s="61">
        <f>K62*F62</f>
        <v>28.851120000000002</v>
      </c>
      <c r="M62" s="83">
        <f t="shared" si="3"/>
        <v>28.851120000000002</v>
      </c>
      <c r="N62" s="57"/>
      <c r="Q62" s="66"/>
    </row>
    <row r="63" spans="1:239" x14ac:dyDescent="0.45">
      <c r="A63" s="58"/>
      <c r="B63" s="59"/>
      <c r="C63" s="59" t="s">
        <v>22</v>
      </c>
      <c r="D63" s="59"/>
      <c r="E63" s="64"/>
      <c r="F63" s="61"/>
      <c r="G63" s="59"/>
      <c r="H63" s="61"/>
      <c r="I63" s="59"/>
      <c r="J63" s="61"/>
      <c r="K63" s="59"/>
      <c r="L63" s="61"/>
      <c r="M63" s="28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</row>
    <row r="64" spans="1:239" x14ac:dyDescent="0.45">
      <c r="A64" s="58" t="s">
        <v>239</v>
      </c>
      <c r="B64" s="59" t="s">
        <v>216</v>
      </c>
      <c r="C64" s="127" t="s">
        <v>217</v>
      </c>
      <c r="D64" s="59" t="s">
        <v>19</v>
      </c>
      <c r="E64" s="64">
        <f>(10.7+1.2*3)/100</f>
        <v>0.14299999999999999</v>
      </c>
      <c r="F64" s="61">
        <f>E64*F60</f>
        <v>12.87</v>
      </c>
      <c r="G64" s="62">
        <v>100</v>
      </c>
      <c r="H64" s="61">
        <f>G64*F64</f>
        <v>1287</v>
      </c>
      <c r="I64" s="59"/>
      <c r="J64" s="61"/>
      <c r="K64" s="59"/>
      <c r="L64" s="61"/>
      <c r="M64" s="83">
        <f t="shared" si="3"/>
        <v>1287</v>
      </c>
      <c r="N64" s="136"/>
      <c r="O64" s="136"/>
      <c r="P64" s="136"/>
      <c r="Q64" s="140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</row>
    <row r="65" spans="1:239" x14ac:dyDescent="0.45">
      <c r="A65" s="58" t="s">
        <v>240</v>
      </c>
      <c r="B65" s="59" t="s">
        <v>218</v>
      </c>
      <c r="C65" s="127" t="s">
        <v>219</v>
      </c>
      <c r="D65" s="59" t="s">
        <v>19</v>
      </c>
      <c r="E65" s="64">
        <f>9.54/100</f>
        <v>9.5399999999999985E-2</v>
      </c>
      <c r="F65" s="61">
        <f>E65*F60</f>
        <v>8.5859999999999985</v>
      </c>
      <c r="G65" s="62">
        <v>113</v>
      </c>
      <c r="H65" s="61">
        <f>G65*F65</f>
        <v>970.21799999999985</v>
      </c>
      <c r="I65" s="59"/>
      <c r="J65" s="61"/>
      <c r="K65" s="59"/>
      <c r="L65" s="61"/>
      <c r="M65" s="83">
        <f t="shared" si="3"/>
        <v>970.21799999999985</v>
      </c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</row>
    <row r="66" spans="1:239" x14ac:dyDescent="0.45">
      <c r="A66" s="58" t="s">
        <v>241</v>
      </c>
      <c r="B66" s="59" t="s">
        <v>220</v>
      </c>
      <c r="C66" s="127" t="s">
        <v>221</v>
      </c>
      <c r="D66" s="59" t="s">
        <v>19</v>
      </c>
      <c r="E66" s="64">
        <f>0.12/100</f>
        <v>1.1999999999999999E-3</v>
      </c>
      <c r="F66" s="61">
        <f>E66*F60</f>
        <v>0.10799999999999998</v>
      </c>
      <c r="G66" s="62">
        <v>1136</v>
      </c>
      <c r="H66" s="61">
        <f>G66*F66</f>
        <v>122.68799999999999</v>
      </c>
      <c r="I66" s="59"/>
      <c r="J66" s="61"/>
      <c r="K66" s="59"/>
      <c r="L66" s="61"/>
      <c r="M66" s="83">
        <f t="shared" si="3"/>
        <v>122.68799999999999</v>
      </c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</row>
    <row r="67" spans="1:239" s="33" customFormat="1" x14ac:dyDescent="0.35">
      <c r="A67" s="29" t="s">
        <v>205</v>
      </c>
      <c r="B67" s="130" t="s">
        <v>74</v>
      </c>
      <c r="C67" s="121" t="s">
        <v>110</v>
      </c>
      <c r="D67" s="30" t="s">
        <v>37</v>
      </c>
      <c r="E67" s="30"/>
      <c r="F67" s="32">
        <v>759.5</v>
      </c>
      <c r="G67" s="30"/>
      <c r="H67" s="31"/>
      <c r="I67" s="30"/>
      <c r="J67" s="31"/>
      <c r="K67" s="30"/>
      <c r="L67" s="31"/>
      <c r="M67" s="71"/>
    </row>
    <row r="68" spans="1:239" s="33" customFormat="1" x14ac:dyDescent="0.35">
      <c r="A68" s="29"/>
      <c r="B68" s="130"/>
      <c r="C68" s="121" t="s">
        <v>14</v>
      </c>
      <c r="D68" s="30" t="s">
        <v>41</v>
      </c>
      <c r="E68" s="31">
        <v>0.27200000000000002</v>
      </c>
      <c r="F68" s="31">
        <f>E68*F67</f>
        <v>206.584</v>
      </c>
      <c r="G68" s="30"/>
      <c r="H68" s="31"/>
      <c r="I68" s="32">
        <v>6</v>
      </c>
      <c r="J68" s="31">
        <f>F68*I68</f>
        <v>1239.5039999999999</v>
      </c>
      <c r="K68" s="30"/>
      <c r="L68" s="31"/>
      <c r="M68" s="71">
        <f>H68+J68+L68</f>
        <v>1239.5039999999999</v>
      </c>
    </row>
    <row r="69" spans="1:239" s="33" customFormat="1" x14ac:dyDescent="0.35">
      <c r="A69" s="29"/>
      <c r="B69" s="130"/>
      <c r="C69" s="121" t="s">
        <v>21</v>
      </c>
      <c r="D69" s="30" t="s">
        <v>18</v>
      </c>
      <c r="E69" s="31">
        <v>5.16E-2</v>
      </c>
      <c r="F69" s="31">
        <f>E69*F67</f>
        <v>39.190199999999997</v>
      </c>
      <c r="G69" s="30"/>
      <c r="H69" s="31"/>
      <c r="I69" s="30"/>
      <c r="J69" s="31"/>
      <c r="K69" s="32">
        <v>4</v>
      </c>
      <c r="L69" s="31">
        <f>F69*K69</f>
        <v>156.76079999999999</v>
      </c>
      <c r="M69" s="71">
        <f>H69+J69+L69</f>
        <v>156.76079999999999</v>
      </c>
    </row>
    <row r="70" spans="1:239" s="33" customFormat="1" x14ac:dyDescent="0.35">
      <c r="A70" s="29"/>
      <c r="B70" s="30"/>
      <c r="C70" s="30" t="s">
        <v>22</v>
      </c>
      <c r="D70" s="30"/>
      <c r="E70" s="30"/>
      <c r="F70" s="31"/>
      <c r="G70" s="30"/>
      <c r="H70" s="31"/>
      <c r="I70" s="30"/>
      <c r="J70" s="31"/>
      <c r="K70" s="30"/>
      <c r="L70" s="31"/>
      <c r="M70" s="71"/>
    </row>
    <row r="71" spans="1:239" s="33" customFormat="1" x14ac:dyDescent="0.35">
      <c r="A71" s="29" t="s">
        <v>242</v>
      </c>
      <c r="B71" s="30" t="s">
        <v>42</v>
      </c>
      <c r="C71" s="141" t="s">
        <v>111</v>
      </c>
      <c r="D71" s="30" t="s">
        <v>20</v>
      </c>
      <c r="E71" s="77">
        <v>4.3E-3</v>
      </c>
      <c r="F71" s="31">
        <f>E71*F67</f>
        <v>3.2658499999999999</v>
      </c>
      <c r="G71" s="31">
        <v>580</v>
      </c>
      <c r="H71" s="31">
        <f>F71*G71</f>
        <v>1894.193</v>
      </c>
      <c r="I71" s="30"/>
      <c r="J71" s="31"/>
      <c r="K71" s="30"/>
      <c r="L71" s="31"/>
      <c r="M71" s="71">
        <f>H71+J71+L71</f>
        <v>1894.193</v>
      </c>
    </row>
    <row r="72" spans="1:239" s="33" customFormat="1" x14ac:dyDescent="0.35">
      <c r="A72" s="29" t="s">
        <v>243</v>
      </c>
      <c r="B72" s="30" t="s">
        <v>75</v>
      </c>
      <c r="C72" s="141" t="s">
        <v>112</v>
      </c>
      <c r="D72" s="30" t="s">
        <v>20</v>
      </c>
      <c r="E72" s="77">
        <v>9.4999999999999998E-3</v>
      </c>
      <c r="F72" s="31">
        <f>E72*F67</f>
        <v>7.2152500000000002</v>
      </c>
      <c r="G72" s="31">
        <v>412</v>
      </c>
      <c r="H72" s="31">
        <f>F72*G72</f>
        <v>2972.683</v>
      </c>
      <c r="I72" s="31"/>
      <c r="J72" s="31"/>
      <c r="K72" s="30"/>
      <c r="L72" s="31"/>
      <c r="M72" s="71">
        <f>H72+J72+L72</f>
        <v>2972.683</v>
      </c>
    </row>
    <row r="73" spans="1:239" s="33" customFormat="1" x14ac:dyDescent="0.35">
      <c r="A73" s="29"/>
      <c r="B73" s="30"/>
      <c r="C73" s="141" t="s">
        <v>23</v>
      </c>
      <c r="D73" s="30" t="s">
        <v>18</v>
      </c>
      <c r="E73" s="77">
        <v>4.8999999999999998E-3</v>
      </c>
      <c r="F73" s="31">
        <f>E73*F67</f>
        <v>3.7215499999999997</v>
      </c>
      <c r="G73" s="32">
        <v>4</v>
      </c>
      <c r="H73" s="31">
        <f>F73*G73</f>
        <v>14.886199999999999</v>
      </c>
      <c r="I73" s="31"/>
      <c r="J73" s="31"/>
      <c r="K73" s="30"/>
      <c r="L73" s="31"/>
      <c r="M73" s="71">
        <f>H73+J73+L73</f>
        <v>14.886199999999999</v>
      </c>
    </row>
    <row r="74" spans="1:239" s="33" customFormat="1" x14ac:dyDescent="0.35">
      <c r="A74" s="42">
        <v>17</v>
      </c>
      <c r="B74" s="130" t="s">
        <v>88</v>
      </c>
      <c r="C74" s="121" t="s">
        <v>150</v>
      </c>
      <c r="D74" s="43" t="s">
        <v>20</v>
      </c>
      <c r="E74" s="43"/>
      <c r="F74" s="84">
        <v>2.07762</v>
      </c>
      <c r="G74" s="43"/>
      <c r="H74" s="45"/>
      <c r="I74" s="43"/>
      <c r="J74" s="45"/>
      <c r="K74" s="43"/>
      <c r="L74" s="45"/>
      <c r="M74" s="46"/>
    </row>
    <row r="75" spans="1:239" s="33" customFormat="1" x14ac:dyDescent="0.35">
      <c r="A75" s="42"/>
      <c r="B75" s="43"/>
      <c r="C75" s="124" t="s">
        <v>30</v>
      </c>
      <c r="D75" s="43" t="s">
        <v>15</v>
      </c>
      <c r="E75" s="30">
        <v>12.6</v>
      </c>
      <c r="F75" s="31">
        <v>26.178011999999999</v>
      </c>
      <c r="G75" s="30"/>
      <c r="H75" s="31"/>
      <c r="I75" s="32">
        <v>6</v>
      </c>
      <c r="J75" s="31">
        <v>157.068072</v>
      </c>
      <c r="K75" s="30"/>
      <c r="L75" s="31"/>
      <c r="M75" s="71">
        <f>H75+J75+L75</f>
        <v>157.068072</v>
      </c>
    </row>
    <row r="76" spans="1:239" s="33" customFormat="1" x14ac:dyDescent="0.35">
      <c r="A76" s="42"/>
      <c r="B76" s="43"/>
      <c r="C76" s="124" t="s">
        <v>17</v>
      </c>
      <c r="D76" s="43" t="s">
        <v>18</v>
      </c>
      <c r="E76" s="30">
        <v>5.08</v>
      </c>
      <c r="F76" s="31">
        <v>10.5543096</v>
      </c>
      <c r="G76" s="30"/>
      <c r="H76" s="31"/>
      <c r="I76" s="30"/>
      <c r="J76" s="31"/>
      <c r="K76" s="32">
        <v>4</v>
      </c>
      <c r="L76" s="31">
        <v>42.217238399999999</v>
      </c>
      <c r="M76" s="71">
        <f>H76+J76+L76</f>
        <v>42.217238399999999</v>
      </c>
    </row>
    <row r="77" spans="1:239" s="33" customFormat="1" x14ac:dyDescent="0.35">
      <c r="A77" s="42"/>
      <c r="B77" s="43"/>
      <c r="C77" s="43" t="s">
        <v>22</v>
      </c>
      <c r="D77" s="43"/>
      <c r="E77" s="31"/>
      <c r="F77" s="31"/>
      <c r="G77" s="30"/>
      <c r="H77" s="31"/>
      <c r="I77" s="30"/>
      <c r="J77" s="31"/>
      <c r="K77" s="30"/>
      <c r="L77" s="31"/>
      <c r="M77" s="71"/>
    </row>
    <row r="78" spans="1:239" s="33" customFormat="1" x14ac:dyDescent="0.35">
      <c r="A78" s="42" t="s">
        <v>244</v>
      </c>
      <c r="B78" s="142"/>
      <c r="C78" s="143" t="s">
        <v>113</v>
      </c>
      <c r="D78" s="43" t="s">
        <v>39</v>
      </c>
      <c r="E78" s="31"/>
      <c r="F78" s="31">
        <v>2</v>
      </c>
      <c r="G78" s="32">
        <v>150.5</v>
      </c>
      <c r="H78" s="31">
        <v>301</v>
      </c>
      <c r="I78" s="30"/>
      <c r="J78" s="31"/>
      <c r="K78" s="30"/>
      <c r="L78" s="31"/>
      <c r="M78" s="71">
        <f t="shared" ref="M78:M86" si="4">H78+J78+L78</f>
        <v>301</v>
      </c>
    </row>
    <row r="79" spans="1:239" s="33" customFormat="1" x14ac:dyDescent="0.35">
      <c r="A79" s="42" t="s">
        <v>245</v>
      </c>
      <c r="B79" s="142"/>
      <c r="C79" s="143" t="s">
        <v>114</v>
      </c>
      <c r="D79" s="43" t="s">
        <v>39</v>
      </c>
      <c r="E79" s="31"/>
      <c r="F79" s="31">
        <v>2</v>
      </c>
      <c r="G79" s="31">
        <v>84.7</v>
      </c>
      <c r="H79" s="31">
        <v>169.4</v>
      </c>
      <c r="I79" s="30"/>
      <c r="J79" s="31"/>
      <c r="K79" s="30"/>
      <c r="L79" s="31"/>
      <c r="M79" s="71">
        <f t="shared" si="4"/>
        <v>169.4</v>
      </c>
    </row>
    <row r="80" spans="1:239" s="33" customFormat="1" x14ac:dyDescent="0.35">
      <c r="A80" s="42" t="s">
        <v>246</v>
      </c>
      <c r="B80" s="142"/>
      <c r="C80" s="124" t="s">
        <v>122</v>
      </c>
      <c r="D80" s="43" t="s">
        <v>39</v>
      </c>
      <c r="E80" s="31"/>
      <c r="F80" s="31">
        <v>2</v>
      </c>
      <c r="G80" s="31">
        <v>77.95</v>
      </c>
      <c r="H80" s="31">
        <v>155.9</v>
      </c>
      <c r="I80" s="30"/>
      <c r="J80" s="31"/>
      <c r="K80" s="30"/>
      <c r="L80" s="31"/>
      <c r="M80" s="71">
        <f t="shared" si="4"/>
        <v>155.9</v>
      </c>
    </row>
    <row r="81" spans="1:13" s="33" customFormat="1" x14ac:dyDescent="0.35">
      <c r="A81" s="42" t="s">
        <v>247</v>
      </c>
      <c r="B81" s="142"/>
      <c r="C81" s="143" t="s">
        <v>123</v>
      </c>
      <c r="D81" s="43" t="s">
        <v>39</v>
      </c>
      <c r="E81" s="31"/>
      <c r="F81" s="31">
        <v>2</v>
      </c>
      <c r="G81" s="31">
        <v>84.82</v>
      </c>
      <c r="H81" s="31">
        <v>169.64</v>
      </c>
      <c r="I81" s="30"/>
      <c r="J81" s="31"/>
      <c r="K81" s="30"/>
      <c r="L81" s="31"/>
      <c r="M81" s="71">
        <f t="shared" si="4"/>
        <v>169.64</v>
      </c>
    </row>
    <row r="82" spans="1:13" s="33" customFormat="1" x14ac:dyDescent="0.35">
      <c r="A82" s="42" t="s">
        <v>248</v>
      </c>
      <c r="B82" s="30"/>
      <c r="C82" s="121" t="s">
        <v>151</v>
      </c>
      <c r="D82" s="30" t="s">
        <v>39</v>
      </c>
      <c r="E82" s="30"/>
      <c r="F82" s="31">
        <v>2</v>
      </c>
      <c r="G82" s="31">
        <v>183.59322033898309</v>
      </c>
      <c r="H82" s="31">
        <v>367.18644067796617</v>
      </c>
      <c r="I82" s="30"/>
      <c r="J82" s="31"/>
      <c r="K82" s="30"/>
      <c r="L82" s="31"/>
      <c r="M82" s="71">
        <f t="shared" si="4"/>
        <v>367.18644067796617</v>
      </c>
    </row>
    <row r="83" spans="1:13" s="33" customFormat="1" x14ac:dyDescent="0.35">
      <c r="A83" s="42" t="s">
        <v>249</v>
      </c>
      <c r="B83" s="30" t="s">
        <v>117</v>
      </c>
      <c r="C83" s="121" t="s">
        <v>152</v>
      </c>
      <c r="D83" s="30" t="s">
        <v>20</v>
      </c>
      <c r="E83" s="30"/>
      <c r="F83" s="31">
        <v>0.54949999999999999</v>
      </c>
      <c r="G83" s="31">
        <v>131</v>
      </c>
      <c r="H83" s="31">
        <v>71.984499999999997</v>
      </c>
      <c r="I83" s="30"/>
      <c r="J83" s="31"/>
      <c r="K83" s="30"/>
      <c r="L83" s="31"/>
      <c r="M83" s="71">
        <f t="shared" si="4"/>
        <v>71.984499999999997</v>
      </c>
    </row>
    <row r="84" spans="1:13" s="33" customFormat="1" x14ac:dyDescent="0.35">
      <c r="A84" s="42" t="s">
        <v>250</v>
      </c>
      <c r="B84" s="30" t="s">
        <v>154</v>
      </c>
      <c r="C84" s="124" t="s">
        <v>153</v>
      </c>
      <c r="D84" s="43" t="s">
        <v>20</v>
      </c>
      <c r="E84" s="30">
        <v>7.6999999999999999E-2</v>
      </c>
      <c r="F84" s="31">
        <v>0.15997674000000001</v>
      </c>
      <c r="G84" s="31">
        <v>88</v>
      </c>
      <c r="H84" s="31">
        <v>14.07795312</v>
      </c>
      <c r="I84" s="30"/>
      <c r="J84" s="31"/>
      <c r="K84" s="30"/>
      <c r="L84" s="31"/>
      <c r="M84" s="71">
        <f t="shared" si="4"/>
        <v>14.07795312</v>
      </c>
    </row>
    <row r="85" spans="1:13" s="33" customFormat="1" x14ac:dyDescent="0.35">
      <c r="A85" s="42" t="s">
        <v>251</v>
      </c>
      <c r="B85" s="30" t="s">
        <v>155</v>
      </c>
      <c r="C85" s="124" t="s">
        <v>115</v>
      </c>
      <c r="D85" s="43" t="s">
        <v>116</v>
      </c>
      <c r="E85" s="32">
        <v>10</v>
      </c>
      <c r="F85" s="31">
        <v>1.5997674000000002</v>
      </c>
      <c r="G85" s="31">
        <v>3.9</v>
      </c>
      <c r="H85" s="31">
        <v>6.2390928600000004</v>
      </c>
      <c r="I85" s="30"/>
      <c r="J85" s="31"/>
      <c r="K85" s="30"/>
      <c r="L85" s="31"/>
      <c r="M85" s="71">
        <f t="shared" si="4"/>
        <v>6.2390928600000004</v>
      </c>
    </row>
    <row r="86" spans="1:13" s="33" customFormat="1" x14ac:dyDescent="0.35">
      <c r="A86" s="42"/>
      <c r="B86" s="43"/>
      <c r="C86" s="121" t="s">
        <v>23</v>
      </c>
      <c r="D86" s="43" t="s">
        <v>18</v>
      </c>
      <c r="E86" s="30">
        <v>7.01</v>
      </c>
      <c r="F86" s="31">
        <v>14.564116199999999</v>
      </c>
      <c r="G86" s="32">
        <v>4</v>
      </c>
      <c r="H86" s="31">
        <v>58.256464799999996</v>
      </c>
      <c r="I86" s="30"/>
      <c r="J86" s="31"/>
      <c r="K86" s="30"/>
      <c r="L86" s="31"/>
      <c r="M86" s="71">
        <f t="shared" si="4"/>
        <v>58.256464799999996</v>
      </c>
    </row>
    <row r="87" spans="1:13" s="33" customFormat="1" x14ac:dyDescent="0.35">
      <c r="A87" s="42">
        <v>18</v>
      </c>
      <c r="B87" s="130" t="s">
        <v>88</v>
      </c>
      <c r="C87" s="121" t="s">
        <v>206</v>
      </c>
      <c r="D87" s="43" t="s">
        <v>20</v>
      </c>
      <c r="E87" s="43"/>
      <c r="F87" s="84">
        <v>1.0698099999999999</v>
      </c>
      <c r="G87" s="43"/>
      <c r="H87" s="45"/>
      <c r="I87" s="43"/>
      <c r="J87" s="45"/>
      <c r="K87" s="43"/>
      <c r="L87" s="45"/>
      <c r="M87" s="46"/>
    </row>
    <row r="88" spans="1:13" s="33" customFormat="1" x14ac:dyDescent="0.35">
      <c r="A88" s="42"/>
      <c r="B88" s="43"/>
      <c r="C88" s="124" t="s">
        <v>30</v>
      </c>
      <c r="D88" s="43" t="s">
        <v>15</v>
      </c>
      <c r="E88" s="30">
        <v>12.6</v>
      </c>
      <c r="F88" s="31">
        <v>13.479605999999999</v>
      </c>
      <c r="G88" s="30"/>
      <c r="H88" s="31"/>
      <c r="I88" s="32">
        <v>6</v>
      </c>
      <c r="J88" s="31">
        <v>80.877635999999995</v>
      </c>
      <c r="K88" s="30"/>
      <c r="L88" s="31"/>
      <c r="M88" s="71">
        <f>H88+J88+L88</f>
        <v>80.877635999999995</v>
      </c>
    </row>
    <row r="89" spans="1:13" s="33" customFormat="1" x14ac:dyDescent="0.35">
      <c r="A89" s="42"/>
      <c r="B89" s="43"/>
      <c r="C89" s="124" t="s">
        <v>17</v>
      </c>
      <c r="D89" s="43" t="s">
        <v>18</v>
      </c>
      <c r="E89" s="30">
        <v>5.08</v>
      </c>
      <c r="F89" s="31">
        <v>5.4346347999999995</v>
      </c>
      <c r="G89" s="30"/>
      <c r="H89" s="31"/>
      <c r="I89" s="30"/>
      <c r="J89" s="31"/>
      <c r="K89" s="32">
        <v>4</v>
      </c>
      <c r="L89" s="31">
        <v>21.738539199999998</v>
      </c>
      <c r="M89" s="71">
        <f>H89+J89+L89</f>
        <v>21.738539199999998</v>
      </c>
    </row>
    <row r="90" spans="1:13" s="33" customFormat="1" x14ac:dyDescent="0.35">
      <c r="A90" s="42"/>
      <c r="B90" s="43"/>
      <c r="C90" s="43" t="s">
        <v>22</v>
      </c>
      <c r="D90" s="43"/>
      <c r="E90" s="31"/>
      <c r="F90" s="31"/>
      <c r="G90" s="30"/>
      <c r="H90" s="31"/>
      <c r="I90" s="30"/>
      <c r="J90" s="31"/>
      <c r="K90" s="30"/>
      <c r="L90" s="31"/>
      <c r="M90" s="71"/>
    </row>
    <row r="91" spans="1:13" s="33" customFormat="1" x14ac:dyDescent="0.35">
      <c r="A91" s="42" t="s">
        <v>252</v>
      </c>
      <c r="B91" s="142"/>
      <c r="C91" s="143" t="s">
        <v>113</v>
      </c>
      <c r="D91" s="43" t="s">
        <v>39</v>
      </c>
      <c r="E91" s="31"/>
      <c r="F91" s="31">
        <v>1</v>
      </c>
      <c r="G91" s="32">
        <v>150.5</v>
      </c>
      <c r="H91" s="31">
        <v>150.5</v>
      </c>
      <c r="I91" s="30"/>
      <c r="J91" s="31"/>
      <c r="K91" s="30"/>
      <c r="L91" s="31"/>
      <c r="M91" s="71">
        <f t="shared" ref="M91:M99" si="5">H91+J91+L91</f>
        <v>150.5</v>
      </c>
    </row>
    <row r="92" spans="1:13" s="33" customFormat="1" x14ac:dyDescent="0.35">
      <c r="A92" s="42" t="s">
        <v>253</v>
      </c>
      <c r="B92" s="142"/>
      <c r="C92" s="143" t="s">
        <v>114</v>
      </c>
      <c r="D92" s="43" t="s">
        <v>39</v>
      </c>
      <c r="E92" s="31"/>
      <c r="F92" s="31">
        <v>1</v>
      </c>
      <c r="G92" s="31">
        <v>84.7</v>
      </c>
      <c r="H92" s="31">
        <v>84.7</v>
      </c>
      <c r="I92" s="30"/>
      <c r="J92" s="31"/>
      <c r="K92" s="30"/>
      <c r="L92" s="31"/>
      <c r="M92" s="71">
        <f t="shared" si="5"/>
        <v>84.7</v>
      </c>
    </row>
    <row r="93" spans="1:13" s="33" customFormat="1" x14ac:dyDescent="0.35">
      <c r="A93" s="42" t="s">
        <v>254</v>
      </c>
      <c r="B93" s="142"/>
      <c r="C93" s="124" t="s">
        <v>122</v>
      </c>
      <c r="D93" s="43" t="s">
        <v>39</v>
      </c>
      <c r="E93" s="31"/>
      <c r="F93" s="31">
        <v>1</v>
      </c>
      <c r="G93" s="31">
        <v>77.95</v>
      </c>
      <c r="H93" s="31">
        <v>77.95</v>
      </c>
      <c r="I93" s="30"/>
      <c r="J93" s="31"/>
      <c r="K93" s="30"/>
      <c r="L93" s="31"/>
      <c r="M93" s="71">
        <f t="shared" si="5"/>
        <v>77.95</v>
      </c>
    </row>
    <row r="94" spans="1:13" s="33" customFormat="1" x14ac:dyDescent="0.35">
      <c r="A94" s="42" t="s">
        <v>255</v>
      </c>
      <c r="B94" s="142"/>
      <c r="C94" s="143" t="s">
        <v>123</v>
      </c>
      <c r="D94" s="43" t="s">
        <v>39</v>
      </c>
      <c r="E94" s="31"/>
      <c r="F94" s="31">
        <v>1</v>
      </c>
      <c r="G94" s="31">
        <v>84.82</v>
      </c>
      <c r="H94" s="31">
        <v>84.82</v>
      </c>
      <c r="I94" s="30"/>
      <c r="J94" s="31"/>
      <c r="K94" s="30"/>
      <c r="L94" s="31"/>
      <c r="M94" s="71">
        <f t="shared" si="5"/>
        <v>84.82</v>
      </c>
    </row>
    <row r="95" spans="1:13" s="33" customFormat="1" x14ac:dyDescent="0.35">
      <c r="A95" s="42" t="s">
        <v>256</v>
      </c>
      <c r="B95" s="30"/>
      <c r="C95" s="121" t="s">
        <v>151</v>
      </c>
      <c r="D95" s="30" t="s">
        <v>39</v>
      </c>
      <c r="E95" s="30"/>
      <c r="F95" s="31">
        <v>1</v>
      </c>
      <c r="G95" s="31">
        <v>183.59322033898309</v>
      </c>
      <c r="H95" s="31">
        <v>183.59322033898309</v>
      </c>
      <c r="I95" s="30"/>
      <c r="J95" s="31"/>
      <c r="K95" s="30"/>
      <c r="L95" s="31"/>
      <c r="M95" s="71">
        <f t="shared" si="5"/>
        <v>183.59322033898309</v>
      </c>
    </row>
    <row r="96" spans="1:13" s="33" customFormat="1" x14ac:dyDescent="0.35">
      <c r="A96" s="42" t="s">
        <v>257</v>
      </c>
      <c r="B96" s="30" t="s">
        <v>117</v>
      </c>
      <c r="C96" s="121" t="s">
        <v>152</v>
      </c>
      <c r="D96" s="30" t="s">
        <v>20</v>
      </c>
      <c r="E96" s="30"/>
      <c r="F96" s="31">
        <v>0.27474999999999999</v>
      </c>
      <c r="G96" s="31">
        <v>131</v>
      </c>
      <c r="H96" s="31">
        <v>35.992249999999999</v>
      </c>
      <c r="I96" s="30"/>
      <c r="J96" s="31"/>
      <c r="K96" s="30"/>
      <c r="L96" s="31"/>
      <c r="M96" s="71">
        <f t="shared" si="5"/>
        <v>35.992249999999999</v>
      </c>
    </row>
    <row r="97" spans="1:13" s="33" customFormat="1" x14ac:dyDescent="0.35">
      <c r="A97" s="42" t="s">
        <v>258</v>
      </c>
      <c r="B97" s="30" t="s">
        <v>154</v>
      </c>
      <c r="C97" s="124" t="s">
        <v>153</v>
      </c>
      <c r="D97" s="43" t="s">
        <v>20</v>
      </c>
      <c r="E97" s="30">
        <v>7.6999999999999999E-2</v>
      </c>
      <c r="F97" s="31">
        <v>8.2375369999999989E-2</v>
      </c>
      <c r="G97" s="31">
        <v>88</v>
      </c>
      <c r="H97" s="31">
        <v>7.249032559999999</v>
      </c>
      <c r="I97" s="30"/>
      <c r="J97" s="31"/>
      <c r="K97" s="30"/>
      <c r="L97" s="31"/>
      <c r="M97" s="71">
        <f t="shared" si="5"/>
        <v>7.249032559999999</v>
      </c>
    </row>
    <row r="98" spans="1:13" s="33" customFormat="1" x14ac:dyDescent="0.35">
      <c r="A98" s="42" t="s">
        <v>259</v>
      </c>
      <c r="B98" s="30" t="s">
        <v>155</v>
      </c>
      <c r="C98" s="124" t="s">
        <v>115</v>
      </c>
      <c r="D98" s="43" t="s">
        <v>116</v>
      </c>
      <c r="E98" s="32">
        <v>10</v>
      </c>
      <c r="F98" s="31">
        <v>0.82375369999999992</v>
      </c>
      <c r="G98" s="31">
        <v>3.9</v>
      </c>
      <c r="H98" s="31">
        <v>3.2126394299999994</v>
      </c>
      <c r="I98" s="30"/>
      <c r="J98" s="31"/>
      <c r="K98" s="30"/>
      <c r="L98" s="31"/>
      <c r="M98" s="71">
        <f t="shared" si="5"/>
        <v>3.2126394299999994</v>
      </c>
    </row>
    <row r="99" spans="1:13" s="33" customFormat="1" x14ac:dyDescent="0.35">
      <c r="A99" s="42"/>
      <c r="B99" s="43"/>
      <c r="C99" s="121" t="s">
        <v>23</v>
      </c>
      <c r="D99" s="43" t="s">
        <v>18</v>
      </c>
      <c r="E99" s="30">
        <v>7.01</v>
      </c>
      <c r="F99" s="31">
        <v>7.499368099999999</v>
      </c>
      <c r="G99" s="32">
        <v>4</v>
      </c>
      <c r="H99" s="31">
        <v>29.997472399999996</v>
      </c>
      <c r="I99" s="30"/>
      <c r="J99" s="31"/>
      <c r="K99" s="30"/>
      <c r="L99" s="31"/>
      <c r="M99" s="71">
        <f t="shared" si="5"/>
        <v>29.997472399999996</v>
      </c>
    </row>
    <row r="100" spans="1:13" s="33" customFormat="1" x14ac:dyDescent="0.35">
      <c r="A100" s="42">
        <v>19</v>
      </c>
      <c r="B100" s="130" t="s">
        <v>88</v>
      </c>
      <c r="C100" s="121" t="s">
        <v>156</v>
      </c>
      <c r="D100" s="43" t="s">
        <v>20</v>
      </c>
      <c r="E100" s="43"/>
      <c r="F100" s="84">
        <v>1.1473100000000001</v>
      </c>
      <c r="G100" s="43"/>
      <c r="H100" s="45"/>
      <c r="I100" s="43"/>
      <c r="J100" s="45"/>
      <c r="K100" s="43"/>
      <c r="L100" s="45"/>
      <c r="M100" s="46"/>
    </row>
    <row r="101" spans="1:13" s="33" customFormat="1" x14ac:dyDescent="0.35">
      <c r="A101" s="42"/>
      <c r="B101" s="43"/>
      <c r="C101" s="124" t="s">
        <v>30</v>
      </c>
      <c r="D101" s="43" t="s">
        <v>15</v>
      </c>
      <c r="E101" s="30">
        <v>12.6</v>
      </c>
      <c r="F101" s="31">
        <v>14.456106</v>
      </c>
      <c r="G101" s="30"/>
      <c r="H101" s="31"/>
      <c r="I101" s="32">
        <v>6</v>
      </c>
      <c r="J101" s="31">
        <v>86.736636000000004</v>
      </c>
      <c r="K101" s="30"/>
      <c r="L101" s="31"/>
      <c r="M101" s="71">
        <f>H101+J101+L101</f>
        <v>86.736636000000004</v>
      </c>
    </row>
    <row r="102" spans="1:13" s="33" customFormat="1" x14ac:dyDescent="0.35">
      <c r="A102" s="42"/>
      <c r="B102" s="43"/>
      <c r="C102" s="124" t="s">
        <v>17</v>
      </c>
      <c r="D102" s="43" t="s">
        <v>18</v>
      </c>
      <c r="E102" s="30">
        <v>5.08</v>
      </c>
      <c r="F102" s="31">
        <v>5.8283348000000004</v>
      </c>
      <c r="G102" s="30"/>
      <c r="H102" s="31"/>
      <c r="I102" s="30"/>
      <c r="J102" s="31"/>
      <c r="K102" s="32">
        <v>4</v>
      </c>
      <c r="L102" s="31">
        <v>23.313339200000001</v>
      </c>
      <c r="M102" s="71">
        <f>H102+J102+L102</f>
        <v>23.313339200000001</v>
      </c>
    </row>
    <row r="103" spans="1:13" s="33" customFormat="1" x14ac:dyDescent="0.35">
      <c r="A103" s="42"/>
      <c r="B103" s="43"/>
      <c r="C103" s="43" t="s">
        <v>22</v>
      </c>
      <c r="D103" s="43"/>
      <c r="E103" s="31"/>
      <c r="F103" s="31"/>
      <c r="G103" s="30"/>
      <c r="H103" s="31"/>
      <c r="I103" s="30"/>
      <c r="J103" s="31"/>
      <c r="K103" s="30"/>
      <c r="L103" s="31"/>
      <c r="M103" s="71"/>
    </row>
    <row r="104" spans="1:13" s="33" customFormat="1" x14ac:dyDescent="0.35">
      <c r="A104" s="42" t="s">
        <v>260</v>
      </c>
      <c r="B104" s="142"/>
      <c r="C104" s="143" t="s">
        <v>113</v>
      </c>
      <c r="D104" s="43" t="s">
        <v>39</v>
      </c>
      <c r="E104" s="31"/>
      <c r="F104" s="31">
        <v>1</v>
      </c>
      <c r="G104" s="32">
        <v>150.5</v>
      </c>
      <c r="H104" s="31">
        <v>150.5</v>
      </c>
      <c r="I104" s="30"/>
      <c r="J104" s="31"/>
      <c r="K104" s="30"/>
      <c r="L104" s="31"/>
      <c r="M104" s="71">
        <f t="shared" ref="M104:M112" si="6">H104+J104+L104</f>
        <v>150.5</v>
      </c>
    </row>
    <row r="105" spans="1:13" s="33" customFormat="1" x14ac:dyDescent="0.35">
      <c r="A105" s="42" t="s">
        <v>261</v>
      </c>
      <c r="B105" s="142"/>
      <c r="C105" s="143" t="s">
        <v>114</v>
      </c>
      <c r="D105" s="43" t="s">
        <v>39</v>
      </c>
      <c r="E105" s="31"/>
      <c r="F105" s="31">
        <v>1</v>
      </c>
      <c r="G105" s="31">
        <v>84.7</v>
      </c>
      <c r="H105" s="31">
        <v>84.7</v>
      </c>
      <c r="I105" s="30"/>
      <c r="J105" s="31"/>
      <c r="K105" s="30"/>
      <c r="L105" s="31"/>
      <c r="M105" s="71">
        <f t="shared" si="6"/>
        <v>84.7</v>
      </c>
    </row>
    <row r="106" spans="1:13" s="33" customFormat="1" x14ac:dyDescent="0.35">
      <c r="A106" s="42" t="s">
        <v>262</v>
      </c>
      <c r="B106" s="142"/>
      <c r="C106" s="124" t="s">
        <v>122</v>
      </c>
      <c r="D106" s="43" t="s">
        <v>39</v>
      </c>
      <c r="E106" s="31"/>
      <c r="F106" s="31">
        <v>1</v>
      </c>
      <c r="G106" s="31">
        <v>77.95</v>
      </c>
      <c r="H106" s="31">
        <v>77.95</v>
      </c>
      <c r="I106" s="30"/>
      <c r="J106" s="31"/>
      <c r="K106" s="30"/>
      <c r="L106" s="31"/>
      <c r="M106" s="71">
        <f t="shared" si="6"/>
        <v>77.95</v>
      </c>
    </row>
    <row r="107" spans="1:13" s="33" customFormat="1" x14ac:dyDescent="0.35">
      <c r="A107" s="42" t="s">
        <v>263</v>
      </c>
      <c r="B107" s="142"/>
      <c r="C107" s="143" t="s">
        <v>123</v>
      </c>
      <c r="D107" s="43" t="s">
        <v>39</v>
      </c>
      <c r="E107" s="31"/>
      <c r="F107" s="31">
        <v>1</v>
      </c>
      <c r="G107" s="31">
        <v>84.82</v>
      </c>
      <c r="H107" s="31">
        <v>84.82</v>
      </c>
      <c r="I107" s="30"/>
      <c r="J107" s="31"/>
      <c r="K107" s="30"/>
      <c r="L107" s="31"/>
      <c r="M107" s="71">
        <f t="shared" si="6"/>
        <v>84.82</v>
      </c>
    </row>
    <row r="108" spans="1:13" s="33" customFormat="1" x14ac:dyDescent="0.35">
      <c r="A108" s="42" t="s">
        <v>264</v>
      </c>
      <c r="B108" s="30"/>
      <c r="C108" s="121" t="s">
        <v>151</v>
      </c>
      <c r="D108" s="30" t="s">
        <v>39</v>
      </c>
      <c r="E108" s="30"/>
      <c r="F108" s="31">
        <v>1</v>
      </c>
      <c r="G108" s="31">
        <v>183.59322033898309</v>
      </c>
      <c r="H108" s="31">
        <v>183.59322033898309</v>
      </c>
      <c r="I108" s="30"/>
      <c r="J108" s="31"/>
      <c r="K108" s="30"/>
      <c r="L108" s="31"/>
      <c r="M108" s="71">
        <f t="shared" si="6"/>
        <v>183.59322033898309</v>
      </c>
    </row>
    <row r="109" spans="1:13" s="33" customFormat="1" x14ac:dyDescent="0.35">
      <c r="A109" s="42" t="s">
        <v>265</v>
      </c>
      <c r="B109" s="30" t="s">
        <v>117</v>
      </c>
      <c r="C109" s="121" t="s">
        <v>152</v>
      </c>
      <c r="D109" s="30" t="s">
        <v>20</v>
      </c>
      <c r="E109" s="30"/>
      <c r="F109" s="31">
        <v>0.27474999999999999</v>
      </c>
      <c r="G109" s="31">
        <v>131</v>
      </c>
      <c r="H109" s="31">
        <v>35.992249999999999</v>
      </c>
      <c r="I109" s="30"/>
      <c r="J109" s="31"/>
      <c r="K109" s="30"/>
      <c r="L109" s="31"/>
      <c r="M109" s="71">
        <f t="shared" si="6"/>
        <v>35.992249999999999</v>
      </c>
    </row>
    <row r="110" spans="1:13" s="33" customFormat="1" x14ac:dyDescent="0.35">
      <c r="A110" s="42" t="s">
        <v>266</v>
      </c>
      <c r="B110" s="30" t="s">
        <v>154</v>
      </c>
      <c r="C110" s="124" t="s">
        <v>153</v>
      </c>
      <c r="D110" s="43" t="s">
        <v>20</v>
      </c>
      <c r="E110" s="30">
        <v>7.6999999999999999E-2</v>
      </c>
      <c r="F110" s="31">
        <v>8.8342870000000004E-2</v>
      </c>
      <c r="G110" s="31">
        <v>88</v>
      </c>
      <c r="H110" s="31">
        <v>7.7741725600000002</v>
      </c>
      <c r="I110" s="30"/>
      <c r="J110" s="31"/>
      <c r="K110" s="30"/>
      <c r="L110" s="31"/>
      <c r="M110" s="71">
        <f t="shared" si="6"/>
        <v>7.7741725600000002</v>
      </c>
    </row>
    <row r="111" spans="1:13" s="33" customFormat="1" x14ac:dyDescent="0.35">
      <c r="A111" s="42" t="s">
        <v>267</v>
      </c>
      <c r="B111" s="30" t="s">
        <v>155</v>
      </c>
      <c r="C111" s="124" t="s">
        <v>115</v>
      </c>
      <c r="D111" s="43" t="s">
        <v>116</v>
      </c>
      <c r="E111" s="32">
        <v>10</v>
      </c>
      <c r="F111" s="31">
        <v>0.88342870000000007</v>
      </c>
      <c r="G111" s="31">
        <v>3.9</v>
      </c>
      <c r="H111" s="31">
        <v>3.4453719300000003</v>
      </c>
      <c r="I111" s="30"/>
      <c r="J111" s="31"/>
      <c r="K111" s="30"/>
      <c r="L111" s="31"/>
      <c r="M111" s="71">
        <f t="shared" si="6"/>
        <v>3.4453719300000003</v>
      </c>
    </row>
    <row r="112" spans="1:13" s="33" customFormat="1" x14ac:dyDescent="0.35">
      <c r="A112" s="42"/>
      <c r="B112" s="43"/>
      <c r="C112" s="121" t="s">
        <v>23</v>
      </c>
      <c r="D112" s="43" t="s">
        <v>18</v>
      </c>
      <c r="E112" s="30">
        <v>7.01</v>
      </c>
      <c r="F112" s="31">
        <v>8.0426430999999994</v>
      </c>
      <c r="G112" s="32">
        <v>4</v>
      </c>
      <c r="H112" s="31">
        <v>32.170572399999998</v>
      </c>
      <c r="I112" s="30"/>
      <c r="J112" s="31"/>
      <c r="K112" s="30"/>
      <c r="L112" s="31"/>
      <c r="M112" s="71">
        <f t="shared" si="6"/>
        <v>32.170572399999998</v>
      </c>
    </row>
    <row r="113" spans="1:13" s="33" customFormat="1" x14ac:dyDescent="0.35">
      <c r="A113" s="42">
        <v>20</v>
      </c>
      <c r="B113" s="130" t="s">
        <v>88</v>
      </c>
      <c r="C113" s="121" t="s">
        <v>162</v>
      </c>
      <c r="D113" s="43" t="s">
        <v>20</v>
      </c>
      <c r="E113" s="43"/>
      <c r="F113" s="84">
        <v>1.19381</v>
      </c>
      <c r="G113" s="43"/>
      <c r="H113" s="45"/>
      <c r="I113" s="43"/>
      <c r="J113" s="45"/>
      <c r="K113" s="43"/>
      <c r="L113" s="45"/>
      <c r="M113" s="46"/>
    </row>
    <row r="114" spans="1:13" s="33" customFormat="1" x14ac:dyDescent="0.35">
      <c r="A114" s="42"/>
      <c r="B114" s="43"/>
      <c r="C114" s="124" t="s">
        <v>30</v>
      </c>
      <c r="D114" s="43" t="s">
        <v>15</v>
      </c>
      <c r="E114" s="30">
        <v>12.6</v>
      </c>
      <c r="F114" s="31">
        <v>15.042006000000001</v>
      </c>
      <c r="G114" s="30"/>
      <c r="H114" s="31"/>
      <c r="I114" s="32">
        <v>6</v>
      </c>
      <c r="J114" s="31">
        <v>90.252036000000004</v>
      </c>
      <c r="K114" s="30"/>
      <c r="L114" s="31"/>
      <c r="M114" s="71">
        <f>H114+J114+L114</f>
        <v>90.252036000000004</v>
      </c>
    </row>
    <row r="115" spans="1:13" s="33" customFormat="1" x14ac:dyDescent="0.35">
      <c r="A115" s="42"/>
      <c r="B115" s="43"/>
      <c r="C115" s="124" t="s">
        <v>17</v>
      </c>
      <c r="D115" s="43" t="s">
        <v>18</v>
      </c>
      <c r="E115" s="30">
        <v>5.08</v>
      </c>
      <c r="F115" s="31">
        <v>6.0645548000000007</v>
      </c>
      <c r="G115" s="30"/>
      <c r="H115" s="31"/>
      <c r="I115" s="30"/>
      <c r="J115" s="31"/>
      <c r="K115" s="32">
        <v>4</v>
      </c>
      <c r="L115" s="31">
        <v>24.258219200000003</v>
      </c>
      <c r="M115" s="71">
        <f>H115+J115+L115</f>
        <v>24.258219200000003</v>
      </c>
    </row>
    <row r="116" spans="1:13" s="33" customFormat="1" x14ac:dyDescent="0.35">
      <c r="A116" s="42"/>
      <c r="B116" s="43"/>
      <c r="C116" s="43" t="s">
        <v>22</v>
      </c>
      <c r="D116" s="43"/>
      <c r="E116" s="31"/>
      <c r="F116" s="31"/>
      <c r="G116" s="30"/>
      <c r="H116" s="31"/>
      <c r="I116" s="30"/>
      <c r="J116" s="31"/>
      <c r="K116" s="30"/>
      <c r="L116" s="31"/>
      <c r="M116" s="71"/>
    </row>
    <row r="117" spans="1:13" s="33" customFormat="1" x14ac:dyDescent="0.35">
      <c r="A117" s="42" t="s">
        <v>268</v>
      </c>
      <c r="B117" s="142"/>
      <c r="C117" s="143" t="s">
        <v>113</v>
      </c>
      <c r="D117" s="43" t="s">
        <v>39</v>
      </c>
      <c r="E117" s="31"/>
      <c r="F117" s="31">
        <v>2</v>
      </c>
      <c r="G117" s="32">
        <v>150.5</v>
      </c>
      <c r="H117" s="31">
        <v>301</v>
      </c>
      <c r="I117" s="30"/>
      <c r="J117" s="31"/>
      <c r="K117" s="30"/>
      <c r="L117" s="31"/>
      <c r="M117" s="71">
        <f t="shared" ref="M117:M125" si="7">H117+J117+L117</f>
        <v>301</v>
      </c>
    </row>
    <row r="118" spans="1:13" s="33" customFormat="1" x14ac:dyDescent="0.35">
      <c r="A118" s="42" t="s">
        <v>269</v>
      </c>
      <c r="B118" s="142"/>
      <c r="C118" s="143" t="s">
        <v>114</v>
      </c>
      <c r="D118" s="43" t="s">
        <v>39</v>
      </c>
      <c r="E118" s="31"/>
      <c r="F118" s="31">
        <v>1</v>
      </c>
      <c r="G118" s="31">
        <v>84.7</v>
      </c>
      <c r="H118" s="31">
        <v>84.7</v>
      </c>
      <c r="I118" s="30"/>
      <c r="J118" s="31"/>
      <c r="K118" s="30"/>
      <c r="L118" s="31"/>
      <c r="M118" s="71">
        <f t="shared" si="7"/>
        <v>84.7</v>
      </c>
    </row>
    <row r="119" spans="1:13" s="33" customFormat="1" x14ac:dyDescent="0.35">
      <c r="A119" s="42" t="s">
        <v>270</v>
      </c>
      <c r="B119" s="142"/>
      <c r="C119" s="124" t="s">
        <v>122</v>
      </c>
      <c r="D119" s="43" t="s">
        <v>39</v>
      </c>
      <c r="E119" s="31"/>
      <c r="F119" s="31">
        <v>1</v>
      </c>
      <c r="G119" s="31">
        <v>77.95</v>
      </c>
      <c r="H119" s="31">
        <v>77.95</v>
      </c>
      <c r="I119" s="30"/>
      <c r="J119" s="31"/>
      <c r="K119" s="30"/>
      <c r="L119" s="31"/>
      <c r="M119" s="71">
        <f t="shared" si="7"/>
        <v>77.95</v>
      </c>
    </row>
    <row r="120" spans="1:13" s="33" customFormat="1" x14ac:dyDescent="0.35">
      <c r="A120" s="42" t="s">
        <v>271</v>
      </c>
      <c r="B120" s="142"/>
      <c r="C120" s="143" t="s">
        <v>123</v>
      </c>
      <c r="D120" s="43" t="s">
        <v>39</v>
      </c>
      <c r="E120" s="31"/>
      <c r="F120" s="31">
        <v>1</v>
      </c>
      <c r="G120" s="31">
        <v>84.82</v>
      </c>
      <c r="H120" s="31">
        <v>84.82</v>
      </c>
      <c r="I120" s="30"/>
      <c r="J120" s="31"/>
      <c r="K120" s="30"/>
      <c r="L120" s="31"/>
      <c r="M120" s="71">
        <f t="shared" si="7"/>
        <v>84.82</v>
      </c>
    </row>
    <row r="121" spans="1:13" s="33" customFormat="1" x14ac:dyDescent="0.35">
      <c r="A121" s="42" t="s">
        <v>272</v>
      </c>
      <c r="B121" s="30"/>
      <c r="C121" s="121" t="s">
        <v>151</v>
      </c>
      <c r="D121" s="30" t="s">
        <v>39</v>
      </c>
      <c r="E121" s="30"/>
      <c r="F121" s="31">
        <v>1</v>
      </c>
      <c r="G121" s="31">
        <v>183.59322033898309</v>
      </c>
      <c r="H121" s="31">
        <v>183.59322033898309</v>
      </c>
      <c r="I121" s="30"/>
      <c r="J121" s="31"/>
      <c r="K121" s="30"/>
      <c r="L121" s="31"/>
      <c r="M121" s="71">
        <f t="shared" si="7"/>
        <v>183.59322033898309</v>
      </c>
    </row>
    <row r="122" spans="1:13" s="33" customFormat="1" x14ac:dyDescent="0.35">
      <c r="A122" s="42" t="s">
        <v>273</v>
      </c>
      <c r="B122" s="30" t="s">
        <v>117</v>
      </c>
      <c r="C122" s="121" t="s">
        <v>152</v>
      </c>
      <c r="D122" s="30" t="s">
        <v>20</v>
      </c>
      <c r="E122" s="30"/>
      <c r="F122" s="31">
        <v>0.27474999999999999</v>
      </c>
      <c r="G122" s="31">
        <v>131</v>
      </c>
      <c r="H122" s="31">
        <v>35.992249999999999</v>
      </c>
      <c r="I122" s="30"/>
      <c r="J122" s="31"/>
      <c r="K122" s="30"/>
      <c r="L122" s="31"/>
      <c r="M122" s="71">
        <f t="shared" si="7"/>
        <v>35.992249999999999</v>
      </c>
    </row>
    <row r="123" spans="1:13" s="33" customFormat="1" x14ac:dyDescent="0.35">
      <c r="A123" s="42" t="s">
        <v>274</v>
      </c>
      <c r="B123" s="30" t="s">
        <v>154</v>
      </c>
      <c r="C123" s="124" t="s">
        <v>153</v>
      </c>
      <c r="D123" s="43" t="s">
        <v>20</v>
      </c>
      <c r="E123" s="30">
        <v>7.6999999999999999E-2</v>
      </c>
      <c r="F123" s="31">
        <v>9.1923370000000004E-2</v>
      </c>
      <c r="G123" s="31">
        <v>88</v>
      </c>
      <c r="H123" s="31">
        <v>8.0892565600000008</v>
      </c>
      <c r="I123" s="30"/>
      <c r="J123" s="31"/>
      <c r="K123" s="30"/>
      <c r="L123" s="31"/>
      <c r="M123" s="71">
        <f t="shared" si="7"/>
        <v>8.0892565600000008</v>
      </c>
    </row>
    <row r="124" spans="1:13" s="33" customFormat="1" x14ac:dyDescent="0.35">
      <c r="A124" s="42" t="s">
        <v>275</v>
      </c>
      <c r="B124" s="30" t="s">
        <v>155</v>
      </c>
      <c r="C124" s="124" t="s">
        <v>115</v>
      </c>
      <c r="D124" s="43" t="s">
        <v>116</v>
      </c>
      <c r="E124" s="32">
        <v>10</v>
      </c>
      <c r="F124" s="31">
        <v>0.91923370000000004</v>
      </c>
      <c r="G124" s="31">
        <v>3.9</v>
      </c>
      <c r="H124" s="31">
        <v>3.5850114300000002</v>
      </c>
      <c r="I124" s="30"/>
      <c r="J124" s="31"/>
      <c r="K124" s="30"/>
      <c r="L124" s="31"/>
      <c r="M124" s="71">
        <f t="shared" si="7"/>
        <v>3.5850114300000002</v>
      </c>
    </row>
    <row r="125" spans="1:13" s="33" customFormat="1" x14ac:dyDescent="0.35">
      <c r="A125" s="42"/>
      <c r="B125" s="43"/>
      <c r="C125" s="121" t="s">
        <v>23</v>
      </c>
      <c r="D125" s="43" t="s">
        <v>18</v>
      </c>
      <c r="E125" s="30">
        <v>7.01</v>
      </c>
      <c r="F125" s="31">
        <v>8.3686080999999994</v>
      </c>
      <c r="G125" s="32">
        <v>4</v>
      </c>
      <c r="H125" s="31">
        <v>33.474432399999998</v>
      </c>
      <c r="I125" s="30"/>
      <c r="J125" s="31"/>
      <c r="K125" s="30"/>
      <c r="L125" s="31"/>
      <c r="M125" s="71">
        <f t="shared" si="7"/>
        <v>33.474432399999998</v>
      </c>
    </row>
    <row r="126" spans="1:13" s="33" customFormat="1" x14ac:dyDescent="0.35">
      <c r="A126" s="42">
        <v>21</v>
      </c>
      <c r="B126" s="130" t="s">
        <v>88</v>
      </c>
      <c r="C126" s="121" t="s">
        <v>207</v>
      </c>
      <c r="D126" s="43" t="s">
        <v>20</v>
      </c>
      <c r="E126" s="43"/>
      <c r="F126" s="84">
        <v>1.2093099999999999</v>
      </c>
      <c r="G126" s="43"/>
      <c r="H126" s="45"/>
      <c r="I126" s="43"/>
      <c r="J126" s="45"/>
      <c r="K126" s="43"/>
      <c r="L126" s="45"/>
      <c r="M126" s="46"/>
    </row>
    <row r="127" spans="1:13" s="33" customFormat="1" x14ac:dyDescent="0.35">
      <c r="A127" s="42"/>
      <c r="B127" s="43"/>
      <c r="C127" s="124" t="s">
        <v>30</v>
      </c>
      <c r="D127" s="43" t="s">
        <v>15</v>
      </c>
      <c r="E127" s="30">
        <v>12.6</v>
      </c>
      <c r="F127" s="31">
        <v>15.237305999999998</v>
      </c>
      <c r="G127" s="30"/>
      <c r="H127" s="31"/>
      <c r="I127" s="32">
        <v>6</v>
      </c>
      <c r="J127" s="31">
        <v>91.423835999999994</v>
      </c>
      <c r="K127" s="30"/>
      <c r="L127" s="31"/>
      <c r="M127" s="71">
        <f>H127+J127+L127</f>
        <v>91.423835999999994</v>
      </c>
    </row>
    <row r="128" spans="1:13" s="33" customFormat="1" x14ac:dyDescent="0.35">
      <c r="A128" s="42"/>
      <c r="B128" s="43"/>
      <c r="C128" s="124" t="s">
        <v>17</v>
      </c>
      <c r="D128" s="43" t="s">
        <v>18</v>
      </c>
      <c r="E128" s="30">
        <v>5.08</v>
      </c>
      <c r="F128" s="31">
        <v>6.1432947999999996</v>
      </c>
      <c r="G128" s="30"/>
      <c r="H128" s="31"/>
      <c r="I128" s="30"/>
      <c r="J128" s="31"/>
      <c r="K128" s="32">
        <v>4</v>
      </c>
      <c r="L128" s="31">
        <v>24.573179199999998</v>
      </c>
      <c r="M128" s="71">
        <f>H128+J128+L128</f>
        <v>24.573179199999998</v>
      </c>
    </row>
    <row r="129" spans="1:13" s="33" customFormat="1" x14ac:dyDescent="0.35">
      <c r="A129" s="42"/>
      <c r="B129" s="43"/>
      <c r="C129" s="43" t="s">
        <v>22</v>
      </c>
      <c r="D129" s="43"/>
      <c r="E129" s="31"/>
      <c r="F129" s="31"/>
      <c r="G129" s="30"/>
      <c r="H129" s="31"/>
      <c r="I129" s="30"/>
      <c r="J129" s="31"/>
      <c r="K129" s="30"/>
      <c r="L129" s="31"/>
      <c r="M129" s="71"/>
    </row>
    <row r="130" spans="1:13" s="33" customFormat="1" x14ac:dyDescent="0.35">
      <c r="A130" s="42" t="s">
        <v>276</v>
      </c>
      <c r="B130" s="142"/>
      <c r="C130" s="143" t="s">
        <v>113</v>
      </c>
      <c r="D130" s="43" t="s">
        <v>39</v>
      </c>
      <c r="E130" s="31"/>
      <c r="F130" s="31">
        <v>2</v>
      </c>
      <c r="G130" s="32">
        <v>150.5</v>
      </c>
      <c r="H130" s="31">
        <v>301</v>
      </c>
      <c r="I130" s="30"/>
      <c r="J130" s="31"/>
      <c r="K130" s="30"/>
      <c r="L130" s="31"/>
      <c r="M130" s="71">
        <f t="shared" ref="M130:M138" si="8">H130+J130+L130</f>
        <v>301</v>
      </c>
    </row>
    <row r="131" spans="1:13" s="33" customFormat="1" x14ac:dyDescent="0.35">
      <c r="A131" s="42" t="s">
        <v>277</v>
      </c>
      <c r="B131" s="142"/>
      <c r="C131" s="143" t="s">
        <v>114</v>
      </c>
      <c r="D131" s="43" t="s">
        <v>39</v>
      </c>
      <c r="E131" s="31"/>
      <c r="F131" s="31">
        <v>1</v>
      </c>
      <c r="G131" s="31">
        <v>84.7</v>
      </c>
      <c r="H131" s="31">
        <v>84.7</v>
      </c>
      <c r="I131" s="30"/>
      <c r="J131" s="31"/>
      <c r="K131" s="30"/>
      <c r="L131" s="31"/>
      <c r="M131" s="71">
        <f t="shared" si="8"/>
        <v>84.7</v>
      </c>
    </row>
    <row r="132" spans="1:13" s="33" customFormat="1" x14ac:dyDescent="0.35">
      <c r="A132" s="42" t="s">
        <v>278</v>
      </c>
      <c r="B132" s="142"/>
      <c r="C132" s="124" t="s">
        <v>122</v>
      </c>
      <c r="D132" s="43" t="s">
        <v>39</v>
      </c>
      <c r="E132" s="31"/>
      <c r="F132" s="31">
        <v>1</v>
      </c>
      <c r="G132" s="31">
        <v>77.95</v>
      </c>
      <c r="H132" s="31">
        <v>77.95</v>
      </c>
      <c r="I132" s="30"/>
      <c r="J132" s="31"/>
      <c r="K132" s="30"/>
      <c r="L132" s="31"/>
      <c r="M132" s="71">
        <f t="shared" si="8"/>
        <v>77.95</v>
      </c>
    </row>
    <row r="133" spans="1:13" s="33" customFormat="1" x14ac:dyDescent="0.35">
      <c r="A133" s="42" t="s">
        <v>279</v>
      </c>
      <c r="B133" s="142"/>
      <c r="C133" s="143" t="s">
        <v>123</v>
      </c>
      <c r="D133" s="43" t="s">
        <v>39</v>
      </c>
      <c r="E133" s="31"/>
      <c r="F133" s="31">
        <v>1</v>
      </c>
      <c r="G133" s="31">
        <v>84.82</v>
      </c>
      <c r="H133" s="31">
        <v>84.82</v>
      </c>
      <c r="I133" s="30"/>
      <c r="J133" s="31"/>
      <c r="K133" s="30"/>
      <c r="L133" s="31"/>
      <c r="M133" s="71">
        <f t="shared" si="8"/>
        <v>84.82</v>
      </c>
    </row>
    <row r="134" spans="1:13" s="33" customFormat="1" x14ac:dyDescent="0.35">
      <c r="A134" s="42" t="s">
        <v>280</v>
      </c>
      <c r="B134" s="30"/>
      <c r="C134" s="121" t="s">
        <v>151</v>
      </c>
      <c r="D134" s="30" t="s">
        <v>39</v>
      </c>
      <c r="E134" s="30"/>
      <c r="F134" s="31">
        <v>1</v>
      </c>
      <c r="G134" s="31">
        <v>183.59322033898309</v>
      </c>
      <c r="H134" s="31">
        <v>183.59322033898309</v>
      </c>
      <c r="I134" s="30"/>
      <c r="J134" s="31"/>
      <c r="K134" s="30"/>
      <c r="L134" s="31"/>
      <c r="M134" s="71">
        <f t="shared" si="8"/>
        <v>183.59322033898309</v>
      </c>
    </row>
    <row r="135" spans="1:13" s="33" customFormat="1" x14ac:dyDescent="0.35">
      <c r="A135" s="42" t="s">
        <v>281</v>
      </c>
      <c r="B135" s="30" t="s">
        <v>117</v>
      </c>
      <c r="C135" s="121" t="s">
        <v>152</v>
      </c>
      <c r="D135" s="30" t="s">
        <v>20</v>
      </c>
      <c r="E135" s="30"/>
      <c r="F135" s="31">
        <v>0.27474999999999999</v>
      </c>
      <c r="G135" s="31">
        <v>131</v>
      </c>
      <c r="H135" s="31">
        <v>35.992249999999999</v>
      </c>
      <c r="I135" s="30"/>
      <c r="J135" s="31"/>
      <c r="K135" s="30"/>
      <c r="L135" s="31"/>
      <c r="M135" s="71">
        <f t="shared" si="8"/>
        <v>35.992249999999999</v>
      </c>
    </row>
    <row r="136" spans="1:13" s="33" customFormat="1" x14ac:dyDescent="0.35">
      <c r="A136" s="42" t="s">
        <v>282</v>
      </c>
      <c r="B136" s="30" t="s">
        <v>154</v>
      </c>
      <c r="C136" s="124" t="s">
        <v>153</v>
      </c>
      <c r="D136" s="43" t="s">
        <v>20</v>
      </c>
      <c r="E136" s="30">
        <v>7.6999999999999999E-2</v>
      </c>
      <c r="F136" s="31">
        <v>9.311686999999999E-2</v>
      </c>
      <c r="G136" s="31">
        <v>88</v>
      </c>
      <c r="H136" s="31">
        <v>8.1942845599999998</v>
      </c>
      <c r="I136" s="30"/>
      <c r="J136" s="31"/>
      <c r="K136" s="30"/>
      <c r="L136" s="31"/>
      <c r="M136" s="71">
        <f t="shared" si="8"/>
        <v>8.1942845599999998</v>
      </c>
    </row>
    <row r="137" spans="1:13" s="33" customFormat="1" x14ac:dyDescent="0.35">
      <c r="A137" s="42" t="s">
        <v>283</v>
      </c>
      <c r="B137" s="30" t="s">
        <v>155</v>
      </c>
      <c r="C137" s="124" t="s">
        <v>115</v>
      </c>
      <c r="D137" s="43" t="s">
        <v>116</v>
      </c>
      <c r="E137" s="32">
        <v>10</v>
      </c>
      <c r="F137" s="31">
        <v>0.93116869999999996</v>
      </c>
      <c r="G137" s="31">
        <v>3.9</v>
      </c>
      <c r="H137" s="31">
        <v>3.6315579299999996</v>
      </c>
      <c r="I137" s="30"/>
      <c r="J137" s="31"/>
      <c r="K137" s="30"/>
      <c r="L137" s="31"/>
      <c r="M137" s="71">
        <f t="shared" si="8"/>
        <v>3.6315579299999996</v>
      </c>
    </row>
    <row r="138" spans="1:13" s="33" customFormat="1" x14ac:dyDescent="0.35">
      <c r="A138" s="42"/>
      <c r="B138" s="43"/>
      <c r="C138" s="121" t="s">
        <v>23</v>
      </c>
      <c r="D138" s="43" t="s">
        <v>18</v>
      </c>
      <c r="E138" s="30">
        <v>7.01</v>
      </c>
      <c r="F138" s="31">
        <v>8.4772630999999983</v>
      </c>
      <c r="G138" s="32">
        <v>4</v>
      </c>
      <c r="H138" s="31">
        <v>33.909052399999993</v>
      </c>
      <c r="I138" s="30"/>
      <c r="J138" s="31"/>
      <c r="K138" s="30"/>
      <c r="L138" s="31"/>
      <c r="M138" s="71">
        <f t="shared" si="8"/>
        <v>33.909052399999993</v>
      </c>
    </row>
    <row r="139" spans="1:13" s="33" customFormat="1" x14ac:dyDescent="0.35">
      <c r="A139" s="42">
        <v>22</v>
      </c>
      <c r="B139" s="130" t="s">
        <v>88</v>
      </c>
      <c r="C139" s="121" t="s">
        <v>210</v>
      </c>
      <c r="D139" s="43" t="s">
        <v>20</v>
      </c>
      <c r="E139" s="43"/>
      <c r="F139" s="84">
        <v>1.19381</v>
      </c>
      <c r="G139" s="43"/>
      <c r="H139" s="45"/>
      <c r="I139" s="43"/>
      <c r="J139" s="45"/>
      <c r="K139" s="43"/>
      <c r="L139" s="45"/>
      <c r="M139" s="46"/>
    </row>
    <row r="140" spans="1:13" s="33" customFormat="1" x14ac:dyDescent="0.35">
      <c r="A140" s="42"/>
      <c r="B140" s="43"/>
      <c r="C140" s="124" t="s">
        <v>30</v>
      </c>
      <c r="D140" s="43" t="s">
        <v>15</v>
      </c>
      <c r="E140" s="30">
        <v>12.6</v>
      </c>
      <c r="F140" s="31">
        <v>15.042006000000001</v>
      </c>
      <c r="G140" s="30"/>
      <c r="H140" s="31"/>
      <c r="I140" s="32">
        <v>6</v>
      </c>
      <c r="J140" s="31">
        <v>90.252036000000004</v>
      </c>
      <c r="K140" s="30"/>
      <c r="L140" s="31"/>
      <c r="M140" s="71">
        <f>H140+J140+L140</f>
        <v>90.252036000000004</v>
      </c>
    </row>
    <row r="141" spans="1:13" s="33" customFormat="1" x14ac:dyDescent="0.35">
      <c r="A141" s="42"/>
      <c r="B141" s="43"/>
      <c r="C141" s="124" t="s">
        <v>17</v>
      </c>
      <c r="D141" s="43" t="s">
        <v>18</v>
      </c>
      <c r="E141" s="30">
        <v>5.08</v>
      </c>
      <c r="F141" s="31">
        <v>6.0645548000000007</v>
      </c>
      <c r="G141" s="30"/>
      <c r="H141" s="31"/>
      <c r="I141" s="30"/>
      <c r="J141" s="31"/>
      <c r="K141" s="32">
        <v>4</v>
      </c>
      <c r="L141" s="31">
        <v>24.258219200000003</v>
      </c>
      <c r="M141" s="71">
        <f>H141+J141+L141</f>
        <v>24.258219200000003</v>
      </c>
    </row>
    <row r="142" spans="1:13" s="33" customFormat="1" x14ac:dyDescent="0.35">
      <c r="A142" s="42"/>
      <c r="B142" s="43"/>
      <c r="C142" s="43" t="s">
        <v>22</v>
      </c>
      <c r="D142" s="43"/>
      <c r="E142" s="31"/>
      <c r="F142" s="31"/>
      <c r="G142" s="30"/>
      <c r="H142" s="31"/>
      <c r="I142" s="30"/>
      <c r="J142" s="31"/>
      <c r="K142" s="30"/>
      <c r="L142" s="31"/>
      <c r="M142" s="71"/>
    </row>
    <row r="143" spans="1:13" s="33" customFormat="1" x14ac:dyDescent="0.35">
      <c r="A143" s="42" t="s">
        <v>284</v>
      </c>
      <c r="B143" s="142"/>
      <c r="C143" s="143" t="s">
        <v>113</v>
      </c>
      <c r="D143" s="43" t="s">
        <v>39</v>
      </c>
      <c r="E143" s="31"/>
      <c r="F143" s="31">
        <v>2</v>
      </c>
      <c r="G143" s="32">
        <v>150.5</v>
      </c>
      <c r="H143" s="31">
        <v>301</v>
      </c>
      <c r="I143" s="30"/>
      <c r="J143" s="31"/>
      <c r="K143" s="30"/>
      <c r="L143" s="31"/>
      <c r="M143" s="71">
        <f t="shared" ref="M143:M151" si="9">H143+J143+L143</f>
        <v>301</v>
      </c>
    </row>
    <row r="144" spans="1:13" s="33" customFormat="1" x14ac:dyDescent="0.35">
      <c r="A144" s="42" t="s">
        <v>285</v>
      </c>
      <c r="B144" s="142"/>
      <c r="C144" s="143" t="s">
        <v>114</v>
      </c>
      <c r="D144" s="43" t="s">
        <v>39</v>
      </c>
      <c r="E144" s="31"/>
      <c r="F144" s="31">
        <v>1</v>
      </c>
      <c r="G144" s="31">
        <v>84.7</v>
      </c>
      <c r="H144" s="31">
        <v>84.7</v>
      </c>
      <c r="I144" s="30"/>
      <c r="J144" s="31"/>
      <c r="K144" s="30"/>
      <c r="L144" s="31"/>
      <c r="M144" s="71">
        <f t="shared" si="9"/>
        <v>84.7</v>
      </c>
    </row>
    <row r="145" spans="1:13" s="33" customFormat="1" x14ac:dyDescent="0.35">
      <c r="A145" s="42" t="s">
        <v>286</v>
      </c>
      <c r="B145" s="142"/>
      <c r="C145" s="124" t="s">
        <v>122</v>
      </c>
      <c r="D145" s="43" t="s">
        <v>39</v>
      </c>
      <c r="E145" s="31"/>
      <c r="F145" s="31">
        <v>1</v>
      </c>
      <c r="G145" s="31">
        <v>77.95</v>
      </c>
      <c r="H145" s="31">
        <v>77.95</v>
      </c>
      <c r="I145" s="30"/>
      <c r="J145" s="31"/>
      <c r="K145" s="30"/>
      <c r="L145" s="31"/>
      <c r="M145" s="71">
        <f t="shared" si="9"/>
        <v>77.95</v>
      </c>
    </row>
    <row r="146" spans="1:13" s="33" customFormat="1" x14ac:dyDescent="0.35">
      <c r="A146" s="42" t="s">
        <v>287</v>
      </c>
      <c r="B146" s="142"/>
      <c r="C146" s="143" t="s">
        <v>123</v>
      </c>
      <c r="D146" s="43" t="s">
        <v>39</v>
      </c>
      <c r="E146" s="31"/>
      <c r="F146" s="31">
        <v>1</v>
      </c>
      <c r="G146" s="31">
        <v>84.82</v>
      </c>
      <c r="H146" s="31">
        <v>84.82</v>
      </c>
      <c r="I146" s="30"/>
      <c r="J146" s="31"/>
      <c r="K146" s="30"/>
      <c r="L146" s="31"/>
      <c r="M146" s="71">
        <f t="shared" si="9"/>
        <v>84.82</v>
      </c>
    </row>
    <row r="147" spans="1:13" s="33" customFormat="1" x14ac:dyDescent="0.35">
      <c r="A147" s="42" t="s">
        <v>288</v>
      </c>
      <c r="B147" s="30"/>
      <c r="C147" s="121" t="s">
        <v>151</v>
      </c>
      <c r="D147" s="30" t="s">
        <v>39</v>
      </c>
      <c r="E147" s="30"/>
      <c r="F147" s="31">
        <v>1</v>
      </c>
      <c r="G147" s="31">
        <v>183.59322033898309</v>
      </c>
      <c r="H147" s="31">
        <v>183.59322033898309</v>
      </c>
      <c r="I147" s="30"/>
      <c r="J147" s="31"/>
      <c r="K147" s="30"/>
      <c r="L147" s="31"/>
      <c r="M147" s="71">
        <f t="shared" si="9"/>
        <v>183.59322033898309</v>
      </c>
    </row>
    <row r="148" spans="1:13" s="33" customFormat="1" x14ac:dyDescent="0.35">
      <c r="A148" s="42" t="s">
        <v>289</v>
      </c>
      <c r="B148" s="30" t="s">
        <v>117</v>
      </c>
      <c r="C148" s="121" t="s">
        <v>152</v>
      </c>
      <c r="D148" s="30" t="s">
        <v>20</v>
      </c>
      <c r="E148" s="30"/>
      <c r="F148" s="31">
        <v>0.27474999999999999</v>
      </c>
      <c r="G148" s="31">
        <v>131</v>
      </c>
      <c r="H148" s="31">
        <v>35.992249999999999</v>
      </c>
      <c r="I148" s="30"/>
      <c r="J148" s="31"/>
      <c r="K148" s="30"/>
      <c r="L148" s="31"/>
      <c r="M148" s="71">
        <f t="shared" si="9"/>
        <v>35.992249999999999</v>
      </c>
    </row>
    <row r="149" spans="1:13" s="33" customFormat="1" x14ac:dyDescent="0.35">
      <c r="A149" s="42" t="s">
        <v>290</v>
      </c>
      <c r="B149" s="30" t="s">
        <v>154</v>
      </c>
      <c r="C149" s="124" t="s">
        <v>153</v>
      </c>
      <c r="D149" s="43" t="s">
        <v>20</v>
      </c>
      <c r="E149" s="30">
        <v>7.6999999999999999E-2</v>
      </c>
      <c r="F149" s="31">
        <v>9.1923370000000004E-2</v>
      </c>
      <c r="G149" s="31">
        <v>88</v>
      </c>
      <c r="H149" s="31">
        <v>8.0892565600000008</v>
      </c>
      <c r="I149" s="30"/>
      <c r="J149" s="31"/>
      <c r="K149" s="30"/>
      <c r="L149" s="31"/>
      <c r="M149" s="71">
        <f t="shared" si="9"/>
        <v>8.0892565600000008</v>
      </c>
    </row>
    <row r="150" spans="1:13" s="33" customFormat="1" x14ac:dyDescent="0.35">
      <c r="A150" s="42" t="s">
        <v>291</v>
      </c>
      <c r="B150" s="30" t="s">
        <v>155</v>
      </c>
      <c r="C150" s="124" t="s">
        <v>115</v>
      </c>
      <c r="D150" s="43" t="s">
        <v>116</v>
      </c>
      <c r="E150" s="32">
        <v>10</v>
      </c>
      <c r="F150" s="31">
        <v>0.91923370000000004</v>
      </c>
      <c r="G150" s="31">
        <v>3.9</v>
      </c>
      <c r="H150" s="31">
        <v>3.5850114300000002</v>
      </c>
      <c r="I150" s="30"/>
      <c r="J150" s="31"/>
      <c r="K150" s="30"/>
      <c r="L150" s="31"/>
      <c r="M150" s="71">
        <f t="shared" si="9"/>
        <v>3.5850114300000002</v>
      </c>
    </row>
    <row r="151" spans="1:13" s="33" customFormat="1" x14ac:dyDescent="0.35">
      <c r="A151" s="42"/>
      <c r="B151" s="43"/>
      <c r="C151" s="121" t="s">
        <v>23</v>
      </c>
      <c r="D151" s="43" t="s">
        <v>18</v>
      </c>
      <c r="E151" s="30">
        <v>7.01</v>
      </c>
      <c r="F151" s="31">
        <v>8.3686080999999994</v>
      </c>
      <c r="G151" s="32">
        <v>4</v>
      </c>
      <c r="H151" s="31">
        <v>33.474432399999998</v>
      </c>
      <c r="I151" s="30"/>
      <c r="J151" s="31"/>
      <c r="K151" s="30"/>
      <c r="L151" s="31"/>
      <c r="M151" s="71">
        <f t="shared" si="9"/>
        <v>33.474432399999998</v>
      </c>
    </row>
    <row r="152" spans="1:13" s="33" customFormat="1" x14ac:dyDescent="0.35">
      <c r="A152" s="42">
        <v>23</v>
      </c>
      <c r="B152" s="130" t="s">
        <v>88</v>
      </c>
      <c r="C152" s="121" t="s">
        <v>157</v>
      </c>
      <c r="D152" s="43" t="s">
        <v>20</v>
      </c>
      <c r="E152" s="43"/>
      <c r="F152" s="84">
        <v>1.2093099999999999</v>
      </c>
      <c r="G152" s="43"/>
      <c r="H152" s="45"/>
      <c r="I152" s="43"/>
      <c r="J152" s="45"/>
      <c r="K152" s="43"/>
      <c r="L152" s="45"/>
      <c r="M152" s="46"/>
    </row>
    <row r="153" spans="1:13" s="33" customFormat="1" x14ac:dyDescent="0.35">
      <c r="A153" s="42"/>
      <c r="B153" s="43"/>
      <c r="C153" s="124" t="s">
        <v>30</v>
      </c>
      <c r="D153" s="43" t="s">
        <v>15</v>
      </c>
      <c r="E153" s="30">
        <v>12.6</v>
      </c>
      <c r="F153" s="31">
        <v>15.237305999999998</v>
      </c>
      <c r="G153" s="30"/>
      <c r="H153" s="31"/>
      <c r="I153" s="32">
        <v>6</v>
      </c>
      <c r="J153" s="31">
        <v>91.423835999999994</v>
      </c>
      <c r="K153" s="30"/>
      <c r="L153" s="31"/>
      <c r="M153" s="71">
        <f>H153+J153+L153</f>
        <v>91.423835999999994</v>
      </c>
    </row>
    <row r="154" spans="1:13" s="33" customFormat="1" x14ac:dyDescent="0.35">
      <c r="A154" s="42"/>
      <c r="B154" s="43"/>
      <c r="C154" s="124" t="s">
        <v>17</v>
      </c>
      <c r="D154" s="43" t="s">
        <v>18</v>
      </c>
      <c r="E154" s="30">
        <v>5.08</v>
      </c>
      <c r="F154" s="31">
        <v>6.1432947999999996</v>
      </c>
      <c r="G154" s="30"/>
      <c r="H154" s="31"/>
      <c r="I154" s="30"/>
      <c r="J154" s="31"/>
      <c r="K154" s="32">
        <v>4</v>
      </c>
      <c r="L154" s="31">
        <v>24.573179199999998</v>
      </c>
      <c r="M154" s="71">
        <f>H154+J154+L154</f>
        <v>24.573179199999998</v>
      </c>
    </row>
    <row r="155" spans="1:13" s="33" customFormat="1" x14ac:dyDescent="0.35">
      <c r="A155" s="42"/>
      <c r="B155" s="43"/>
      <c r="C155" s="43" t="s">
        <v>22</v>
      </c>
      <c r="D155" s="43"/>
      <c r="E155" s="31"/>
      <c r="F155" s="31"/>
      <c r="G155" s="30"/>
      <c r="H155" s="31"/>
      <c r="I155" s="30"/>
      <c r="J155" s="31"/>
      <c r="K155" s="30"/>
      <c r="L155" s="31"/>
      <c r="M155" s="71"/>
    </row>
    <row r="156" spans="1:13" s="33" customFormat="1" x14ac:dyDescent="0.35">
      <c r="A156" s="42" t="s">
        <v>292</v>
      </c>
      <c r="B156" s="142"/>
      <c r="C156" s="143" t="s">
        <v>113</v>
      </c>
      <c r="D156" s="43" t="s">
        <v>39</v>
      </c>
      <c r="E156" s="31"/>
      <c r="F156" s="31">
        <v>2</v>
      </c>
      <c r="G156" s="32">
        <v>150.5</v>
      </c>
      <c r="H156" s="31">
        <v>301</v>
      </c>
      <c r="I156" s="30"/>
      <c r="J156" s="31"/>
      <c r="K156" s="30"/>
      <c r="L156" s="31"/>
      <c r="M156" s="71">
        <f t="shared" ref="M156:M164" si="10">H156+J156+L156</f>
        <v>301</v>
      </c>
    </row>
    <row r="157" spans="1:13" s="33" customFormat="1" x14ac:dyDescent="0.35">
      <c r="A157" s="42" t="s">
        <v>293</v>
      </c>
      <c r="B157" s="142"/>
      <c r="C157" s="143" t="s">
        <v>114</v>
      </c>
      <c r="D157" s="43" t="s">
        <v>39</v>
      </c>
      <c r="E157" s="31"/>
      <c r="F157" s="31">
        <v>1</v>
      </c>
      <c r="G157" s="31">
        <v>84.7</v>
      </c>
      <c r="H157" s="31">
        <v>84.7</v>
      </c>
      <c r="I157" s="30"/>
      <c r="J157" s="31"/>
      <c r="K157" s="30"/>
      <c r="L157" s="31"/>
      <c r="M157" s="71">
        <f t="shared" si="10"/>
        <v>84.7</v>
      </c>
    </row>
    <row r="158" spans="1:13" s="33" customFormat="1" x14ac:dyDescent="0.35">
      <c r="A158" s="42" t="s">
        <v>294</v>
      </c>
      <c r="B158" s="142"/>
      <c r="C158" s="124" t="s">
        <v>122</v>
      </c>
      <c r="D158" s="43" t="s">
        <v>39</v>
      </c>
      <c r="E158" s="31"/>
      <c r="F158" s="31">
        <v>1</v>
      </c>
      <c r="G158" s="31">
        <v>77.95</v>
      </c>
      <c r="H158" s="31">
        <v>77.95</v>
      </c>
      <c r="I158" s="30"/>
      <c r="J158" s="31"/>
      <c r="K158" s="30"/>
      <c r="L158" s="31"/>
      <c r="M158" s="71">
        <f t="shared" si="10"/>
        <v>77.95</v>
      </c>
    </row>
    <row r="159" spans="1:13" s="33" customFormat="1" x14ac:dyDescent="0.35">
      <c r="A159" s="42" t="s">
        <v>295</v>
      </c>
      <c r="B159" s="142"/>
      <c r="C159" s="143" t="s">
        <v>123</v>
      </c>
      <c r="D159" s="43" t="s">
        <v>39</v>
      </c>
      <c r="E159" s="31"/>
      <c r="F159" s="31">
        <v>1</v>
      </c>
      <c r="G159" s="31">
        <v>84.82</v>
      </c>
      <c r="H159" s="31">
        <v>84.82</v>
      </c>
      <c r="I159" s="30"/>
      <c r="J159" s="31"/>
      <c r="K159" s="30"/>
      <c r="L159" s="31"/>
      <c r="M159" s="71">
        <f t="shared" si="10"/>
        <v>84.82</v>
      </c>
    </row>
    <row r="160" spans="1:13" s="33" customFormat="1" x14ac:dyDescent="0.35">
      <c r="A160" s="42" t="s">
        <v>296</v>
      </c>
      <c r="B160" s="30"/>
      <c r="C160" s="121" t="s">
        <v>151</v>
      </c>
      <c r="D160" s="30" t="s">
        <v>39</v>
      </c>
      <c r="E160" s="30"/>
      <c r="F160" s="31">
        <v>1</v>
      </c>
      <c r="G160" s="31">
        <v>183.59322033898309</v>
      </c>
      <c r="H160" s="31">
        <v>183.59322033898309</v>
      </c>
      <c r="I160" s="30"/>
      <c r="J160" s="31"/>
      <c r="K160" s="30"/>
      <c r="L160" s="31"/>
      <c r="M160" s="71">
        <f t="shared" si="10"/>
        <v>183.59322033898309</v>
      </c>
    </row>
    <row r="161" spans="1:13" s="33" customFormat="1" x14ac:dyDescent="0.35">
      <c r="A161" s="42" t="s">
        <v>297</v>
      </c>
      <c r="B161" s="30" t="s">
        <v>117</v>
      </c>
      <c r="C161" s="121" t="s">
        <v>152</v>
      </c>
      <c r="D161" s="30" t="s">
        <v>20</v>
      </c>
      <c r="E161" s="30"/>
      <c r="F161" s="31">
        <v>0.27474999999999999</v>
      </c>
      <c r="G161" s="31">
        <v>131</v>
      </c>
      <c r="H161" s="31">
        <v>35.992249999999999</v>
      </c>
      <c r="I161" s="30"/>
      <c r="J161" s="31"/>
      <c r="K161" s="30"/>
      <c r="L161" s="31"/>
      <c r="M161" s="71">
        <f t="shared" si="10"/>
        <v>35.992249999999999</v>
      </c>
    </row>
    <row r="162" spans="1:13" s="33" customFormat="1" x14ac:dyDescent="0.35">
      <c r="A162" s="42" t="s">
        <v>298</v>
      </c>
      <c r="B162" s="30" t="s">
        <v>154</v>
      </c>
      <c r="C162" s="124" t="s">
        <v>153</v>
      </c>
      <c r="D162" s="43" t="s">
        <v>20</v>
      </c>
      <c r="E162" s="30">
        <v>7.6999999999999999E-2</v>
      </c>
      <c r="F162" s="31">
        <v>9.311686999999999E-2</v>
      </c>
      <c r="G162" s="31">
        <v>88</v>
      </c>
      <c r="H162" s="31">
        <v>8.1942845599999998</v>
      </c>
      <c r="I162" s="30"/>
      <c r="J162" s="31"/>
      <c r="K162" s="30"/>
      <c r="L162" s="31"/>
      <c r="M162" s="71">
        <f t="shared" si="10"/>
        <v>8.1942845599999998</v>
      </c>
    </row>
    <row r="163" spans="1:13" s="33" customFormat="1" x14ac:dyDescent="0.35">
      <c r="A163" s="42" t="s">
        <v>299</v>
      </c>
      <c r="B163" s="30" t="s">
        <v>155</v>
      </c>
      <c r="C163" s="124" t="s">
        <v>115</v>
      </c>
      <c r="D163" s="43" t="s">
        <v>116</v>
      </c>
      <c r="E163" s="32">
        <v>10</v>
      </c>
      <c r="F163" s="31">
        <v>0.93116869999999996</v>
      </c>
      <c r="G163" s="31">
        <v>3.9</v>
      </c>
      <c r="H163" s="31">
        <v>3.6315579299999996</v>
      </c>
      <c r="I163" s="30"/>
      <c r="J163" s="31"/>
      <c r="K163" s="30"/>
      <c r="L163" s="31"/>
      <c r="M163" s="71">
        <f t="shared" si="10"/>
        <v>3.6315579299999996</v>
      </c>
    </row>
    <row r="164" spans="1:13" s="33" customFormat="1" x14ac:dyDescent="0.35">
      <c r="A164" s="42"/>
      <c r="B164" s="43"/>
      <c r="C164" s="121" t="s">
        <v>23</v>
      </c>
      <c r="D164" s="43" t="s">
        <v>18</v>
      </c>
      <c r="E164" s="30">
        <v>7.01</v>
      </c>
      <c r="F164" s="31">
        <v>8.4772630999999983</v>
      </c>
      <c r="G164" s="32">
        <v>4</v>
      </c>
      <c r="H164" s="31">
        <v>33.909052399999993</v>
      </c>
      <c r="I164" s="30"/>
      <c r="J164" s="31"/>
      <c r="K164" s="30"/>
      <c r="L164" s="31"/>
      <c r="M164" s="71">
        <f t="shared" si="10"/>
        <v>33.909052399999993</v>
      </c>
    </row>
    <row r="165" spans="1:13" s="33" customFormat="1" x14ac:dyDescent="0.35">
      <c r="A165" s="42">
        <v>24</v>
      </c>
      <c r="B165" s="130" t="s">
        <v>88</v>
      </c>
      <c r="C165" s="121" t="s">
        <v>208</v>
      </c>
      <c r="D165" s="43" t="s">
        <v>20</v>
      </c>
      <c r="E165" s="43"/>
      <c r="F165" s="84">
        <v>1.24031</v>
      </c>
      <c r="G165" s="43"/>
      <c r="H165" s="45"/>
      <c r="I165" s="43"/>
      <c r="J165" s="45"/>
      <c r="K165" s="43"/>
      <c r="L165" s="45"/>
      <c r="M165" s="46"/>
    </row>
    <row r="166" spans="1:13" s="33" customFormat="1" x14ac:dyDescent="0.35">
      <c r="A166" s="42"/>
      <c r="B166" s="43"/>
      <c r="C166" s="124" t="s">
        <v>30</v>
      </c>
      <c r="D166" s="43" t="s">
        <v>15</v>
      </c>
      <c r="E166" s="30">
        <v>12.6</v>
      </c>
      <c r="F166" s="31">
        <v>15.627905999999999</v>
      </c>
      <c r="G166" s="30"/>
      <c r="H166" s="31"/>
      <c r="I166" s="32">
        <v>6</v>
      </c>
      <c r="J166" s="31">
        <v>93.767436000000004</v>
      </c>
      <c r="K166" s="30"/>
      <c r="L166" s="31"/>
      <c r="M166" s="71">
        <f>H166+J166+L166</f>
        <v>93.767436000000004</v>
      </c>
    </row>
    <row r="167" spans="1:13" s="33" customFormat="1" x14ac:dyDescent="0.35">
      <c r="A167" s="42"/>
      <c r="B167" s="43"/>
      <c r="C167" s="124" t="s">
        <v>17</v>
      </c>
      <c r="D167" s="43" t="s">
        <v>18</v>
      </c>
      <c r="E167" s="30">
        <v>5.08</v>
      </c>
      <c r="F167" s="31">
        <v>6.3007748000000001</v>
      </c>
      <c r="G167" s="30"/>
      <c r="H167" s="31"/>
      <c r="I167" s="30"/>
      <c r="J167" s="31"/>
      <c r="K167" s="32">
        <v>4</v>
      </c>
      <c r="L167" s="31">
        <v>25.2030992</v>
      </c>
      <c r="M167" s="71">
        <f>H167+J167+L167</f>
        <v>25.2030992</v>
      </c>
    </row>
    <row r="168" spans="1:13" s="33" customFormat="1" x14ac:dyDescent="0.35">
      <c r="A168" s="42"/>
      <c r="B168" s="43"/>
      <c r="C168" s="43" t="s">
        <v>22</v>
      </c>
      <c r="D168" s="43"/>
      <c r="E168" s="31"/>
      <c r="F168" s="31"/>
      <c r="G168" s="30"/>
      <c r="H168" s="31"/>
      <c r="I168" s="30"/>
      <c r="J168" s="31"/>
      <c r="K168" s="30"/>
      <c r="L168" s="31"/>
      <c r="M168" s="71"/>
    </row>
    <row r="169" spans="1:13" s="33" customFormat="1" x14ac:dyDescent="0.35">
      <c r="A169" s="42" t="s">
        <v>300</v>
      </c>
      <c r="B169" s="142"/>
      <c r="C169" s="143" t="s">
        <v>113</v>
      </c>
      <c r="D169" s="43" t="s">
        <v>39</v>
      </c>
      <c r="E169" s="31"/>
      <c r="F169" s="31">
        <v>2</v>
      </c>
      <c r="G169" s="32">
        <v>150.5</v>
      </c>
      <c r="H169" s="31">
        <v>301</v>
      </c>
      <c r="I169" s="30"/>
      <c r="J169" s="31"/>
      <c r="K169" s="30"/>
      <c r="L169" s="31"/>
      <c r="M169" s="71">
        <f t="shared" ref="M169:M176" si="11">H169+J169+L169</f>
        <v>301</v>
      </c>
    </row>
    <row r="170" spans="1:13" s="33" customFormat="1" x14ac:dyDescent="0.35">
      <c r="A170" s="42" t="s">
        <v>301</v>
      </c>
      <c r="B170" s="142"/>
      <c r="C170" s="124" t="s">
        <v>122</v>
      </c>
      <c r="D170" s="43" t="s">
        <v>39</v>
      </c>
      <c r="E170" s="31"/>
      <c r="F170" s="31">
        <v>1</v>
      </c>
      <c r="G170" s="31">
        <v>77.95</v>
      </c>
      <c r="H170" s="31">
        <v>77.95</v>
      </c>
      <c r="I170" s="30"/>
      <c r="J170" s="31"/>
      <c r="K170" s="30"/>
      <c r="L170" s="31"/>
      <c r="M170" s="71">
        <f t="shared" si="11"/>
        <v>77.95</v>
      </c>
    </row>
    <row r="171" spans="1:13" s="33" customFormat="1" x14ac:dyDescent="0.35">
      <c r="A171" s="42" t="s">
        <v>302</v>
      </c>
      <c r="B171" s="142"/>
      <c r="C171" s="143" t="s">
        <v>123</v>
      </c>
      <c r="D171" s="43" t="s">
        <v>39</v>
      </c>
      <c r="E171" s="31"/>
      <c r="F171" s="31">
        <v>1</v>
      </c>
      <c r="G171" s="31">
        <v>84.82</v>
      </c>
      <c r="H171" s="31">
        <v>84.82</v>
      </c>
      <c r="I171" s="30"/>
      <c r="J171" s="31"/>
      <c r="K171" s="30"/>
      <c r="L171" s="31"/>
      <c r="M171" s="71">
        <f t="shared" si="11"/>
        <v>84.82</v>
      </c>
    </row>
    <row r="172" spans="1:13" s="33" customFormat="1" x14ac:dyDescent="0.35">
      <c r="A172" s="42" t="s">
        <v>303</v>
      </c>
      <c r="B172" s="30"/>
      <c r="C172" s="121" t="s">
        <v>151</v>
      </c>
      <c r="D172" s="30" t="s">
        <v>39</v>
      </c>
      <c r="E172" s="30"/>
      <c r="F172" s="31">
        <v>1</v>
      </c>
      <c r="G172" s="31">
        <v>183.59322033898309</v>
      </c>
      <c r="H172" s="31">
        <v>183.59322033898309</v>
      </c>
      <c r="I172" s="30"/>
      <c r="J172" s="31"/>
      <c r="K172" s="30"/>
      <c r="L172" s="31"/>
      <c r="M172" s="71">
        <f t="shared" si="11"/>
        <v>183.59322033898309</v>
      </c>
    </row>
    <row r="173" spans="1:13" s="33" customFormat="1" x14ac:dyDescent="0.35">
      <c r="A173" s="42" t="s">
        <v>304</v>
      </c>
      <c r="B173" s="30" t="s">
        <v>117</v>
      </c>
      <c r="C173" s="121" t="s">
        <v>152</v>
      </c>
      <c r="D173" s="30" t="s">
        <v>20</v>
      </c>
      <c r="E173" s="30"/>
      <c r="F173" s="31">
        <v>0.27474999999999999</v>
      </c>
      <c r="G173" s="31">
        <v>131</v>
      </c>
      <c r="H173" s="31">
        <v>35.992249999999999</v>
      </c>
      <c r="I173" s="30"/>
      <c r="J173" s="31"/>
      <c r="K173" s="30"/>
      <c r="L173" s="31"/>
      <c r="M173" s="71">
        <f t="shared" si="11"/>
        <v>35.992249999999999</v>
      </c>
    </row>
    <row r="174" spans="1:13" s="33" customFormat="1" x14ac:dyDescent="0.35">
      <c r="A174" s="42" t="s">
        <v>305</v>
      </c>
      <c r="B174" s="30" t="s">
        <v>154</v>
      </c>
      <c r="C174" s="124" t="s">
        <v>153</v>
      </c>
      <c r="D174" s="43" t="s">
        <v>20</v>
      </c>
      <c r="E174" s="30">
        <v>7.6999999999999999E-2</v>
      </c>
      <c r="F174" s="31">
        <v>9.5503870000000005E-2</v>
      </c>
      <c r="G174" s="31">
        <v>88</v>
      </c>
      <c r="H174" s="31">
        <v>8.4043405599999996</v>
      </c>
      <c r="I174" s="30"/>
      <c r="J174" s="31"/>
      <c r="K174" s="30"/>
      <c r="L174" s="31"/>
      <c r="M174" s="71">
        <f t="shared" si="11"/>
        <v>8.4043405599999996</v>
      </c>
    </row>
    <row r="175" spans="1:13" s="33" customFormat="1" x14ac:dyDescent="0.35">
      <c r="A175" s="42" t="s">
        <v>306</v>
      </c>
      <c r="B175" s="30" t="s">
        <v>155</v>
      </c>
      <c r="C175" s="124" t="s">
        <v>115</v>
      </c>
      <c r="D175" s="43" t="s">
        <v>116</v>
      </c>
      <c r="E175" s="32">
        <v>10</v>
      </c>
      <c r="F175" s="31">
        <v>0.95503870000000002</v>
      </c>
      <c r="G175" s="31">
        <v>3.9</v>
      </c>
      <c r="H175" s="31">
        <v>3.7246509300000001</v>
      </c>
      <c r="I175" s="30"/>
      <c r="J175" s="31"/>
      <c r="K175" s="30"/>
      <c r="L175" s="31"/>
      <c r="M175" s="71">
        <f t="shared" si="11"/>
        <v>3.7246509300000001</v>
      </c>
    </row>
    <row r="176" spans="1:13" s="33" customFormat="1" x14ac:dyDescent="0.35">
      <c r="A176" s="42"/>
      <c r="B176" s="43"/>
      <c r="C176" s="121" t="s">
        <v>23</v>
      </c>
      <c r="D176" s="43" t="s">
        <v>18</v>
      </c>
      <c r="E176" s="30">
        <v>7.01</v>
      </c>
      <c r="F176" s="31">
        <v>8.6945730999999995</v>
      </c>
      <c r="G176" s="32">
        <v>4</v>
      </c>
      <c r="H176" s="31">
        <v>34.778292399999998</v>
      </c>
      <c r="I176" s="30"/>
      <c r="J176" s="31"/>
      <c r="K176" s="30"/>
      <c r="L176" s="31"/>
      <c r="M176" s="71">
        <f t="shared" si="11"/>
        <v>34.778292399999998</v>
      </c>
    </row>
    <row r="177" spans="1:13" s="33" customFormat="1" x14ac:dyDescent="0.35">
      <c r="A177" s="42">
        <v>25</v>
      </c>
      <c r="B177" s="130" t="s">
        <v>88</v>
      </c>
      <c r="C177" s="121" t="s">
        <v>158</v>
      </c>
      <c r="D177" s="43" t="s">
        <v>20</v>
      </c>
      <c r="E177" s="43"/>
      <c r="F177" s="84">
        <v>1.2558100000000001</v>
      </c>
      <c r="G177" s="43"/>
      <c r="H177" s="45"/>
      <c r="I177" s="43"/>
      <c r="J177" s="45"/>
      <c r="K177" s="43"/>
      <c r="L177" s="45"/>
      <c r="M177" s="46"/>
    </row>
    <row r="178" spans="1:13" s="33" customFormat="1" x14ac:dyDescent="0.35">
      <c r="A178" s="42"/>
      <c r="B178" s="43"/>
      <c r="C178" s="124" t="s">
        <v>30</v>
      </c>
      <c r="D178" s="43" t="s">
        <v>15</v>
      </c>
      <c r="E178" s="30">
        <v>12.6</v>
      </c>
      <c r="F178" s="31">
        <v>15.823206000000001</v>
      </c>
      <c r="G178" s="30"/>
      <c r="H178" s="31"/>
      <c r="I178" s="32">
        <v>6</v>
      </c>
      <c r="J178" s="31">
        <v>94.939236000000008</v>
      </c>
      <c r="K178" s="30"/>
      <c r="L178" s="31"/>
      <c r="M178" s="71">
        <f>H178+J178+L178</f>
        <v>94.939236000000008</v>
      </c>
    </row>
    <row r="179" spans="1:13" s="33" customFormat="1" x14ac:dyDescent="0.35">
      <c r="A179" s="42"/>
      <c r="B179" s="43"/>
      <c r="C179" s="124" t="s">
        <v>17</v>
      </c>
      <c r="D179" s="43" t="s">
        <v>18</v>
      </c>
      <c r="E179" s="30">
        <v>5.08</v>
      </c>
      <c r="F179" s="31">
        <v>6.3795148000000008</v>
      </c>
      <c r="G179" s="30"/>
      <c r="H179" s="31"/>
      <c r="I179" s="30"/>
      <c r="J179" s="31"/>
      <c r="K179" s="32">
        <v>4</v>
      </c>
      <c r="L179" s="31">
        <v>25.518059200000003</v>
      </c>
      <c r="M179" s="71">
        <f>H179+J179+L179</f>
        <v>25.518059200000003</v>
      </c>
    </row>
    <row r="180" spans="1:13" s="33" customFormat="1" x14ac:dyDescent="0.35">
      <c r="A180" s="42"/>
      <c r="B180" s="43"/>
      <c r="C180" s="43" t="s">
        <v>22</v>
      </c>
      <c r="D180" s="43"/>
      <c r="E180" s="31"/>
      <c r="F180" s="31"/>
      <c r="G180" s="30"/>
      <c r="H180" s="31"/>
      <c r="I180" s="30"/>
      <c r="J180" s="31"/>
      <c r="K180" s="30"/>
      <c r="L180" s="31"/>
      <c r="M180" s="71"/>
    </row>
    <row r="181" spans="1:13" s="33" customFormat="1" x14ac:dyDescent="0.35">
      <c r="A181" s="42" t="s">
        <v>307</v>
      </c>
      <c r="B181" s="142"/>
      <c r="C181" s="143" t="s">
        <v>113</v>
      </c>
      <c r="D181" s="43" t="s">
        <v>39</v>
      </c>
      <c r="E181" s="31"/>
      <c r="F181" s="31">
        <v>2</v>
      </c>
      <c r="G181" s="32">
        <v>150.5</v>
      </c>
      <c r="H181" s="31">
        <v>301</v>
      </c>
      <c r="I181" s="30"/>
      <c r="J181" s="31"/>
      <c r="K181" s="30"/>
      <c r="L181" s="31"/>
      <c r="M181" s="71">
        <f t="shared" ref="M181:M188" si="12">H181+J181+L181</f>
        <v>301</v>
      </c>
    </row>
    <row r="182" spans="1:13" s="33" customFormat="1" x14ac:dyDescent="0.35">
      <c r="A182" s="42" t="s">
        <v>308</v>
      </c>
      <c r="B182" s="142"/>
      <c r="C182" s="124" t="s">
        <v>122</v>
      </c>
      <c r="D182" s="43" t="s">
        <v>39</v>
      </c>
      <c r="E182" s="31"/>
      <c r="F182" s="31">
        <v>1</v>
      </c>
      <c r="G182" s="31">
        <v>77.95</v>
      </c>
      <c r="H182" s="31">
        <v>77.95</v>
      </c>
      <c r="I182" s="30"/>
      <c r="J182" s="31"/>
      <c r="K182" s="30"/>
      <c r="L182" s="31"/>
      <c r="M182" s="71">
        <f t="shared" si="12"/>
        <v>77.95</v>
      </c>
    </row>
    <row r="183" spans="1:13" s="33" customFormat="1" x14ac:dyDescent="0.35">
      <c r="A183" s="42" t="s">
        <v>309</v>
      </c>
      <c r="B183" s="142"/>
      <c r="C183" s="143" t="s">
        <v>123</v>
      </c>
      <c r="D183" s="43" t="s">
        <v>39</v>
      </c>
      <c r="E183" s="31"/>
      <c r="F183" s="31">
        <v>1</v>
      </c>
      <c r="G183" s="31">
        <v>84.82</v>
      </c>
      <c r="H183" s="31">
        <v>84.82</v>
      </c>
      <c r="I183" s="30"/>
      <c r="J183" s="31"/>
      <c r="K183" s="30"/>
      <c r="L183" s="31"/>
      <c r="M183" s="71">
        <f t="shared" si="12"/>
        <v>84.82</v>
      </c>
    </row>
    <row r="184" spans="1:13" s="33" customFormat="1" x14ac:dyDescent="0.35">
      <c r="A184" s="42" t="s">
        <v>310</v>
      </c>
      <c r="B184" s="30"/>
      <c r="C184" s="121" t="s">
        <v>151</v>
      </c>
      <c r="D184" s="30" t="s">
        <v>39</v>
      </c>
      <c r="E184" s="30"/>
      <c r="F184" s="31">
        <v>1</v>
      </c>
      <c r="G184" s="31">
        <v>183.59322033898309</v>
      </c>
      <c r="H184" s="31">
        <v>183.59322033898309</v>
      </c>
      <c r="I184" s="30"/>
      <c r="J184" s="31"/>
      <c r="K184" s="30"/>
      <c r="L184" s="31"/>
      <c r="M184" s="71">
        <f t="shared" si="12"/>
        <v>183.59322033898309</v>
      </c>
    </row>
    <row r="185" spans="1:13" s="33" customFormat="1" x14ac:dyDescent="0.35">
      <c r="A185" s="42" t="s">
        <v>311</v>
      </c>
      <c r="B185" s="30" t="s">
        <v>117</v>
      </c>
      <c r="C185" s="121" t="s">
        <v>152</v>
      </c>
      <c r="D185" s="30" t="s">
        <v>20</v>
      </c>
      <c r="E185" s="30"/>
      <c r="F185" s="31">
        <v>0.27474999999999999</v>
      </c>
      <c r="G185" s="31">
        <v>131</v>
      </c>
      <c r="H185" s="31">
        <v>35.992249999999999</v>
      </c>
      <c r="I185" s="30"/>
      <c r="J185" s="31"/>
      <c r="K185" s="30"/>
      <c r="L185" s="31"/>
      <c r="M185" s="71">
        <f t="shared" si="12"/>
        <v>35.992249999999999</v>
      </c>
    </row>
    <row r="186" spans="1:13" s="33" customFormat="1" x14ac:dyDescent="0.35">
      <c r="A186" s="42" t="s">
        <v>312</v>
      </c>
      <c r="B186" s="30" t="s">
        <v>154</v>
      </c>
      <c r="C186" s="124" t="s">
        <v>153</v>
      </c>
      <c r="D186" s="43" t="s">
        <v>20</v>
      </c>
      <c r="E186" s="30">
        <v>7.6999999999999999E-2</v>
      </c>
      <c r="F186" s="31">
        <v>9.6697370000000005E-2</v>
      </c>
      <c r="G186" s="31">
        <v>88</v>
      </c>
      <c r="H186" s="31">
        <v>8.5093685600000004</v>
      </c>
      <c r="I186" s="30"/>
      <c r="J186" s="31"/>
      <c r="K186" s="30"/>
      <c r="L186" s="31"/>
      <c r="M186" s="71">
        <f t="shared" si="12"/>
        <v>8.5093685600000004</v>
      </c>
    </row>
    <row r="187" spans="1:13" s="33" customFormat="1" x14ac:dyDescent="0.35">
      <c r="A187" s="42" t="s">
        <v>313</v>
      </c>
      <c r="B187" s="30" t="s">
        <v>155</v>
      </c>
      <c r="C187" s="124" t="s">
        <v>115</v>
      </c>
      <c r="D187" s="43" t="s">
        <v>116</v>
      </c>
      <c r="E187" s="32">
        <v>10</v>
      </c>
      <c r="F187" s="31">
        <v>0.96697370000000005</v>
      </c>
      <c r="G187" s="31">
        <v>3.9</v>
      </c>
      <c r="H187" s="31">
        <v>3.77119743</v>
      </c>
      <c r="I187" s="30"/>
      <c r="J187" s="31"/>
      <c r="K187" s="30"/>
      <c r="L187" s="31"/>
      <c r="M187" s="71">
        <f t="shared" si="12"/>
        <v>3.77119743</v>
      </c>
    </row>
    <row r="188" spans="1:13" s="33" customFormat="1" x14ac:dyDescent="0.35">
      <c r="A188" s="42"/>
      <c r="B188" s="43"/>
      <c r="C188" s="121" t="s">
        <v>23</v>
      </c>
      <c r="D188" s="43" t="s">
        <v>18</v>
      </c>
      <c r="E188" s="30">
        <v>7.01</v>
      </c>
      <c r="F188" s="31">
        <v>8.8032281000000001</v>
      </c>
      <c r="G188" s="32">
        <v>4</v>
      </c>
      <c r="H188" s="31">
        <v>35.2129124</v>
      </c>
      <c r="I188" s="30"/>
      <c r="J188" s="31"/>
      <c r="K188" s="30"/>
      <c r="L188" s="31"/>
      <c r="M188" s="71">
        <f t="shared" si="12"/>
        <v>35.2129124</v>
      </c>
    </row>
    <row r="189" spans="1:13" s="33" customFormat="1" x14ac:dyDescent="0.35">
      <c r="A189" s="42">
        <v>26</v>
      </c>
      <c r="B189" s="130" t="s">
        <v>88</v>
      </c>
      <c r="C189" s="121" t="s">
        <v>209</v>
      </c>
      <c r="D189" s="43" t="s">
        <v>20</v>
      </c>
      <c r="E189" s="43"/>
      <c r="F189" s="84">
        <v>1.3023100000000001</v>
      </c>
      <c r="G189" s="43"/>
      <c r="H189" s="45"/>
      <c r="I189" s="43"/>
      <c r="J189" s="45"/>
      <c r="K189" s="43"/>
      <c r="L189" s="45"/>
      <c r="M189" s="46"/>
    </row>
    <row r="190" spans="1:13" s="33" customFormat="1" x14ac:dyDescent="0.35">
      <c r="A190" s="42"/>
      <c r="B190" s="43"/>
      <c r="C190" s="124" t="s">
        <v>30</v>
      </c>
      <c r="D190" s="43" t="s">
        <v>15</v>
      </c>
      <c r="E190" s="30">
        <v>12.6</v>
      </c>
      <c r="F190" s="31">
        <v>16.409106000000001</v>
      </c>
      <c r="G190" s="30"/>
      <c r="H190" s="31"/>
      <c r="I190" s="32">
        <v>6</v>
      </c>
      <c r="J190" s="31">
        <v>98.454636000000008</v>
      </c>
      <c r="K190" s="30"/>
      <c r="L190" s="31"/>
      <c r="M190" s="71">
        <f>H190+J190+L190</f>
        <v>98.454636000000008</v>
      </c>
    </row>
    <row r="191" spans="1:13" s="33" customFormat="1" x14ac:dyDescent="0.35">
      <c r="A191" s="42"/>
      <c r="B191" s="43"/>
      <c r="C191" s="124" t="s">
        <v>17</v>
      </c>
      <c r="D191" s="43" t="s">
        <v>18</v>
      </c>
      <c r="E191" s="30">
        <v>5.08</v>
      </c>
      <c r="F191" s="31">
        <v>6.6157348000000002</v>
      </c>
      <c r="G191" s="30"/>
      <c r="H191" s="31"/>
      <c r="I191" s="30"/>
      <c r="J191" s="31"/>
      <c r="K191" s="32">
        <v>4</v>
      </c>
      <c r="L191" s="31">
        <v>26.462939200000001</v>
      </c>
      <c r="M191" s="71">
        <f>H191+J191+L191</f>
        <v>26.462939200000001</v>
      </c>
    </row>
    <row r="192" spans="1:13" s="33" customFormat="1" x14ac:dyDescent="0.35">
      <c r="A192" s="42"/>
      <c r="B192" s="43"/>
      <c r="C192" s="43" t="s">
        <v>22</v>
      </c>
      <c r="D192" s="43"/>
      <c r="E192" s="31"/>
      <c r="F192" s="31"/>
      <c r="G192" s="30"/>
      <c r="H192" s="31"/>
      <c r="I192" s="30"/>
      <c r="J192" s="31"/>
      <c r="K192" s="30"/>
      <c r="L192" s="31"/>
      <c r="M192" s="71"/>
    </row>
    <row r="193" spans="1:13" s="33" customFormat="1" x14ac:dyDescent="0.35">
      <c r="A193" s="42" t="s">
        <v>314</v>
      </c>
      <c r="B193" s="142"/>
      <c r="C193" s="143" t="s">
        <v>113</v>
      </c>
      <c r="D193" s="43" t="s">
        <v>39</v>
      </c>
      <c r="E193" s="31"/>
      <c r="F193" s="31">
        <v>2</v>
      </c>
      <c r="G193" s="32">
        <v>150.5</v>
      </c>
      <c r="H193" s="31">
        <v>301</v>
      </c>
      <c r="I193" s="30"/>
      <c r="J193" s="31"/>
      <c r="K193" s="30"/>
      <c r="L193" s="31"/>
      <c r="M193" s="71">
        <f t="shared" ref="M193:M200" si="13">H193+J193+L193</f>
        <v>301</v>
      </c>
    </row>
    <row r="194" spans="1:13" s="33" customFormat="1" x14ac:dyDescent="0.35">
      <c r="A194" s="42" t="s">
        <v>315</v>
      </c>
      <c r="B194" s="142"/>
      <c r="C194" s="124" t="s">
        <v>122</v>
      </c>
      <c r="D194" s="43" t="s">
        <v>39</v>
      </c>
      <c r="E194" s="31"/>
      <c r="F194" s="31">
        <v>1</v>
      </c>
      <c r="G194" s="31">
        <v>77.95</v>
      </c>
      <c r="H194" s="31">
        <v>77.95</v>
      </c>
      <c r="I194" s="30"/>
      <c r="J194" s="31"/>
      <c r="K194" s="30"/>
      <c r="L194" s="31"/>
      <c r="M194" s="71">
        <f t="shared" si="13"/>
        <v>77.95</v>
      </c>
    </row>
    <row r="195" spans="1:13" s="33" customFormat="1" x14ac:dyDescent="0.35">
      <c r="A195" s="42" t="s">
        <v>316</v>
      </c>
      <c r="B195" s="142"/>
      <c r="C195" s="143" t="s">
        <v>123</v>
      </c>
      <c r="D195" s="43" t="s">
        <v>39</v>
      </c>
      <c r="E195" s="31"/>
      <c r="F195" s="31">
        <v>1</v>
      </c>
      <c r="G195" s="31">
        <v>84.82</v>
      </c>
      <c r="H195" s="31">
        <v>84.82</v>
      </c>
      <c r="I195" s="30"/>
      <c r="J195" s="31"/>
      <c r="K195" s="30"/>
      <c r="L195" s="31"/>
      <c r="M195" s="71">
        <f t="shared" si="13"/>
        <v>84.82</v>
      </c>
    </row>
    <row r="196" spans="1:13" s="33" customFormat="1" x14ac:dyDescent="0.35">
      <c r="A196" s="42" t="s">
        <v>317</v>
      </c>
      <c r="B196" s="30"/>
      <c r="C196" s="121" t="s">
        <v>151</v>
      </c>
      <c r="D196" s="30" t="s">
        <v>39</v>
      </c>
      <c r="E196" s="30"/>
      <c r="F196" s="31">
        <v>1</v>
      </c>
      <c r="G196" s="31">
        <v>183.59322033898309</v>
      </c>
      <c r="H196" s="31">
        <v>183.59322033898309</v>
      </c>
      <c r="I196" s="30"/>
      <c r="J196" s="31"/>
      <c r="K196" s="30"/>
      <c r="L196" s="31"/>
      <c r="M196" s="71">
        <f t="shared" si="13"/>
        <v>183.59322033898309</v>
      </c>
    </row>
    <row r="197" spans="1:13" s="33" customFormat="1" x14ac:dyDescent="0.35">
      <c r="A197" s="42" t="s">
        <v>318</v>
      </c>
      <c r="B197" s="30" t="s">
        <v>117</v>
      </c>
      <c r="C197" s="121" t="s">
        <v>152</v>
      </c>
      <c r="D197" s="30" t="s">
        <v>20</v>
      </c>
      <c r="E197" s="30"/>
      <c r="F197" s="31">
        <v>0.27474999999999999</v>
      </c>
      <c r="G197" s="31">
        <v>131</v>
      </c>
      <c r="H197" s="31">
        <v>35.992249999999999</v>
      </c>
      <c r="I197" s="30"/>
      <c r="J197" s="31"/>
      <c r="K197" s="30"/>
      <c r="L197" s="31"/>
      <c r="M197" s="71">
        <f t="shared" si="13"/>
        <v>35.992249999999999</v>
      </c>
    </row>
    <row r="198" spans="1:13" s="33" customFormat="1" x14ac:dyDescent="0.35">
      <c r="A198" s="42" t="s">
        <v>319</v>
      </c>
      <c r="B198" s="30" t="s">
        <v>154</v>
      </c>
      <c r="C198" s="124" t="s">
        <v>153</v>
      </c>
      <c r="D198" s="43" t="s">
        <v>20</v>
      </c>
      <c r="E198" s="30">
        <v>7.6999999999999999E-2</v>
      </c>
      <c r="F198" s="31">
        <v>0.10027787000000001</v>
      </c>
      <c r="G198" s="31">
        <v>88</v>
      </c>
      <c r="H198" s="31">
        <v>8.824452560000001</v>
      </c>
      <c r="I198" s="30"/>
      <c r="J198" s="31"/>
      <c r="K198" s="30"/>
      <c r="L198" s="31"/>
      <c r="M198" s="71">
        <f t="shared" si="13"/>
        <v>8.824452560000001</v>
      </c>
    </row>
    <row r="199" spans="1:13" s="33" customFormat="1" x14ac:dyDescent="0.35">
      <c r="A199" s="42" t="s">
        <v>320</v>
      </c>
      <c r="B199" s="30" t="s">
        <v>155</v>
      </c>
      <c r="C199" s="124" t="s">
        <v>115</v>
      </c>
      <c r="D199" s="43" t="s">
        <v>116</v>
      </c>
      <c r="E199" s="32">
        <v>10</v>
      </c>
      <c r="F199" s="31">
        <v>1.0027787000000001</v>
      </c>
      <c r="G199" s="31">
        <v>3.9</v>
      </c>
      <c r="H199" s="31">
        <v>3.9108369300000003</v>
      </c>
      <c r="I199" s="30"/>
      <c r="J199" s="31"/>
      <c r="K199" s="30"/>
      <c r="L199" s="31"/>
      <c r="M199" s="71">
        <f t="shared" si="13"/>
        <v>3.9108369300000003</v>
      </c>
    </row>
    <row r="200" spans="1:13" s="33" customFormat="1" x14ac:dyDescent="0.35">
      <c r="A200" s="42"/>
      <c r="B200" s="43"/>
      <c r="C200" s="121" t="s">
        <v>23</v>
      </c>
      <c r="D200" s="43" t="s">
        <v>18</v>
      </c>
      <c r="E200" s="30">
        <v>7.01</v>
      </c>
      <c r="F200" s="31">
        <v>9.1291931000000002</v>
      </c>
      <c r="G200" s="32">
        <v>4</v>
      </c>
      <c r="H200" s="31">
        <v>36.516772400000001</v>
      </c>
      <c r="I200" s="30"/>
      <c r="J200" s="31"/>
      <c r="K200" s="30"/>
      <c r="L200" s="31"/>
      <c r="M200" s="71">
        <f t="shared" si="13"/>
        <v>36.516772400000001</v>
      </c>
    </row>
    <row r="201" spans="1:13" s="33" customFormat="1" x14ac:dyDescent="0.35">
      <c r="A201" s="42">
        <v>27</v>
      </c>
      <c r="B201" s="130" t="s">
        <v>88</v>
      </c>
      <c r="C201" s="121" t="s">
        <v>159</v>
      </c>
      <c r="D201" s="43" t="s">
        <v>20</v>
      </c>
      <c r="E201" s="43"/>
      <c r="F201" s="84">
        <v>1.3178099999999999</v>
      </c>
      <c r="G201" s="43"/>
      <c r="H201" s="45"/>
      <c r="I201" s="43"/>
      <c r="J201" s="45"/>
      <c r="K201" s="43"/>
      <c r="L201" s="45"/>
      <c r="M201" s="46"/>
    </row>
    <row r="202" spans="1:13" s="33" customFormat="1" x14ac:dyDescent="0.35">
      <c r="A202" s="42"/>
      <c r="B202" s="43"/>
      <c r="C202" s="124" t="s">
        <v>30</v>
      </c>
      <c r="D202" s="43" t="s">
        <v>15</v>
      </c>
      <c r="E202" s="30">
        <v>12.6</v>
      </c>
      <c r="F202" s="31">
        <v>16.604405999999997</v>
      </c>
      <c r="G202" s="30"/>
      <c r="H202" s="31"/>
      <c r="I202" s="32">
        <v>6</v>
      </c>
      <c r="J202" s="31">
        <v>99.626435999999984</v>
      </c>
      <c r="K202" s="30"/>
      <c r="L202" s="31"/>
      <c r="M202" s="71">
        <f>H202+J202+L202</f>
        <v>99.626435999999984</v>
      </c>
    </row>
    <row r="203" spans="1:13" s="33" customFormat="1" x14ac:dyDescent="0.35">
      <c r="A203" s="42"/>
      <c r="B203" s="43"/>
      <c r="C203" s="124" t="s">
        <v>17</v>
      </c>
      <c r="D203" s="43" t="s">
        <v>18</v>
      </c>
      <c r="E203" s="30">
        <v>5.08</v>
      </c>
      <c r="F203" s="31">
        <v>6.6944748000000001</v>
      </c>
      <c r="G203" s="30"/>
      <c r="H203" s="31"/>
      <c r="I203" s="30"/>
      <c r="J203" s="31"/>
      <c r="K203" s="32">
        <v>4</v>
      </c>
      <c r="L203" s="31">
        <v>26.7778992</v>
      </c>
      <c r="M203" s="71">
        <f>H203+J203+L203</f>
        <v>26.7778992</v>
      </c>
    </row>
    <row r="204" spans="1:13" s="33" customFormat="1" x14ac:dyDescent="0.35">
      <c r="A204" s="42"/>
      <c r="B204" s="43"/>
      <c r="C204" s="43" t="s">
        <v>22</v>
      </c>
      <c r="D204" s="43"/>
      <c r="E204" s="31"/>
      <c r="F204" s="31"/>
      <c r="G204" s="30"/>
      <c r="H204" s="31"/>
      <c r="I204" s="30"/>
      <c r="J204" s="31"/>
      <c r="K204" s="30"/>
      <c r="L204" s="31"/>
      <c r="M204" s="71"/>
    </row>
    <row r="205" spans="1:13" s="33" customFormat="1" x14ac:dyDescent="0.35">
      <c r="A205" s="42" t="s">
        <v>321</v>
      </c>
      <c r="B205" s="142"/>
      <c r="C205" s="143" t="s">
        <v>113</v>
      </c>
      <c r="D205" s="43" t="s">
        <v>39</v>
      </c>
      <c r="E205" s="31"/>
      <c r="F205" s="31">
        <v>2</v>
      </c>
      <c r="G205" s="32">
        <v>150.5</v>
      </c>
      <c r="H205" s="31">
        <v>301</v>
      </c>
      <c r="I205" s="30"/>
      <c r="J205" s="31"/>
      <c r="K205" s="30"/>
      <c r="L205" s="31"/>
      <c r="M205" s="71">
        <f t="shared" ref="M205:M212" si="14">H205+J205+L205</f>
        <v>301</v>
      </c>
    </row>
    <row r="206" spans="1:13" s="33" customFormat="1" x14ac:dyDescent="0.35">
      <c r="A206" s="42" t="s">
        <v>322</v>
      </c>
      <c r="B206" s="142"/>
      <c r="C206" s="124" t="s">
        <v>122</v>
      </c>
      <c r="D206" s="43" t="s">
        <v>39</v>
      </c>
      <c r="E206" s="31"/>
      <c r="F206" s="31">
        <v>1</v>
      </c>
      <c r="G206" s="31">
        <v>77.95</v>
      </c>
      <c r="H206" s="31">
        <v>77.95</v>
      </c>
      <c r="I206" s="30"/>
      <c r="J206" s="31"/>
      <c r="K206" s="30"/>
      <c r="L206" s="31"/>
      <c r="M206" s="71">
        <f t="shared" si="14"/>
        <v>77.95</v>
      </c>
    </row>
    <row r="207" spans="1:13" s="33" customFormat="1" x14ac:dyDescent="0.35">
      <c r="A207" s="42" t="s">
        <v>323</v>
      </c>
      <c r="B207" s="142"/>
      <c r="C207" s="143" t="s">
        <v>123</v>
      </c>
      <c r="D207" s="43" t="s">
        <v>39</v>
      </c>
      <c r="E207" s="31"/>
      <c r="F207" s="31">
        <v>1</v>
      </c>
      <c r="G207" s="31">
        <v>84.82</v>
      </c>
      <c r="H207" s="31">
        <v>84.82</v>
      </c>
      <c r="I207" s="30"/>
      <c r="J207" s="31"/>
      <c r="K207" s="30"/>
      <c r="L207" s="31"/>
      <c r="M207" s="71">
        <f t="shared" si="14"/>
        <v>84.82</v>
      </c>
    </row>
    <row r="208" spans="1:13" s="33" customFormat="1" x14ac:dyDescent="0.35">
      <c r="A208" s="42" t="s">
        <v>324</v>
      </c>
      <c r="B208" s="30"/>
      <c r="C208" s="121" t="s">
        <v>151</v>
      </c>
      <c r="D208" s="30" t="s">
        <v>39</v>
      </c>
      <c r="E208" s="30"/>
      <c r="F208" s="31">
        <v>1</v>
      </c>
      <c r="G208" s="31">
        <v>183.59322033898309</v>
      </c>
      <c r="H208" s="31">
        <v>183.59322033898309</v>
      </c>
      <c r="I208" s="30"/>
      <c r="J208" s="31"/>
      <c r="K208" s="30"/>
      <c r="L208" s="31"/>
      <c r="M208" s="71">
        <f t="shared" si="14"/>
        <v>183.59322033898309</v>
      </c>
    </row>
    <row r="209" spans="1:13" s="33" customFormat="1" x14ac:dyDescent="0.35">
      <c r="A209" s="42" t="s">
        <v>325</v>
      </c>
      <c r="B209" s="30" t="s">
        <v>117</v>
      </c>
      <c r="C209" s="121" t="s">
        <v>152</v>
      </c>
      <c r="D209" s="30" t="s">
        <v>20</v>
      </c>
      <c r="E209" s="30"/>
      <c r="F209" s="31">
        <v>0.27474999999999999</v>
      </c>
      <c r="G209" s="31">
        <v>131</v>
      </c>
      <c r="H209" s="31">
        <v>35.992249999999999</v>
      </c>
      <c r="I209" s="30"/>
      <c r="J209" s="31"/>
      <c r="K209" s="30"/>
      <c r="L209" s="31"/>
      <c r="M209" s="71">
        <f t="shared" si="14"/>
        <v>35.992249999999999</v>
      </c>
    </row>
    <row r="210" spans="1:13" s="33" customFormat="1" x14ac:dyDescent="0.35">
      <c r="A210" s="42" t="s">
        <v>326</v>
      </c>
      <c r="B210" s="30" t="s">
        <v>154</v>
      </c>
      <c r="C210" s="124" t="s">
        <v>153</v>
      </c>
      <c r="D210" s="43" t="s">
        <v>20</v>
      </c>
      <c r="E210" s="30">
        <v>7.6999999999999999E-2</v>
      </c>
      <c r="F210" s="31">
        <v>0.10147136999999999</v>
      </c>
      <c r="G210" s="31">
        <v>88</v>
      </c>
      <c r="H210" s="31">
        <v>8.92948056</v>
      </c>
      <c r="I210" s="30"/>
      <c r="J210" s="31"/>
      <c r="K210" s="30"/>
      <c r="L210" s="31"/>
      <c r="M210" s="71">
        <f t="shared" si="14"/>
        <v>8.92948056</v>
      </c>
    </row>
    <row r="211" spans="1:13" s="33" customFormat="1" x14ac:dyDescent="0.35">
      <c r="A211" s="42" t="s">
        <v>327</v>
      </c>
      <c r="B211" s="30" t="s">
        <v>155</v>
      </c>
      <c r="C211" s="124" t="s">
        <v>115</v>
      </c>
      <c r="D211" s="43" t="s">
        <v>116</v>
      </c>
      <c r="E211" s="32">
        <v>10</v>
      </c>
      <c r="F211" s="31">
        <v>1.0147136999999999</v>
      </c>
      <c r="G211" s="31">
        <v>3.9</v>
      </c>
      <c r="H211" s="31">
        <v>3.9573834299999997</v>
      </c>
      <c r="I211" s="30"/>
      <c r="J211" s="31"/>
      <c r="K211" s="30"/>
      <c r="L211" s="31"/>
      <c r="M211" s="71">
        <f t="shared" si="14"/>
        <v>3.9573834299999997</v>
      </c>
    </row>
    <row r="212" spans="1:13" s="33" customFormat="1" x14ac:dyDescent="0.35">
      <c r="A212" s="42"/>
      <c r="B212" s="43"/>
      <c r="C212" s="121" t="s">
        <v>23</v>
      </c>
      <c r="D212" s="43" t="s">
        <v>18</v>
      </c>
      <c r="E212" s="30">
        <v>7.01</v>
      </c>
      <c r="F212" s="31">
        <v>9.237848099999999</v>
      </c>
      <c r="G212" s="32">
        <v>4</v>
      </c>
      <c r="H212" s="31">
        <v>36.951392399999996</v>
      </c>
      <c r="I212" s="30"/>
      <c r="J212" s="31"/>
      <c r="K212" s="30"/>
      <c r="L212" s="31"/>
      <c r="M212" s="71">
        <f t="shared" si="14"/>
        <v>36.951392399999996</v>
      </c>
    </row>
    <row r="213" spans="1:13" s="33" customFormat="1" x14ac:dyDescent="0.35">
      <c r="A213" s="42">
        <v>28</v>
      </c>
      <c r="B213" s="130" t="s">
        <v>88</v>
      </c>
      <c r="C213" s="121" t="s">
        <v>160</v>
      </c>
      <c r="D213" s="43" t="s">
        <v>20</v>
      </c>
      <c r="E213" s="43"/>
      <c r="F213" s="84">
        <v>1.42631</v>
      </c>
      <c r="G213" s="43"/>
      <c r="H213" s="45"/>
      <c r="I213" s="43"/>
      <c r="J213" s="45"/>
      <c r="K213" s="43"/>
      <c r="L213" s="45"/>
      <c r="M213" s="46"/>
    </row>
    <row r="214" spans="1:13" s="33" customFormat="1" x14ac:dyDescent="0.35">
      <c r="A214" s="42"/>
      <c r="B214" s="43"/>
      <c r="C214" s="124" t="s">
        <v>30</v>
      </c>
      <c r="D214" s="43" t="s">
        <v>15</v>
      </c>
      <c r="E214" s="30">
        <v>12.6</v>
      </c>
      <c r="F214" s="31">
        <v>17.971505999999998</v>
      </c>
      <c r="G214" s="30"/>
      <c r="H214" s="31"/>
      <c r="I214" s="32">
        <v>6</v>
      </c>
      <c r="J214" s="31">
        <v>107.82903599999999</v>
      </c>
      <c r="K214" s="30"/>
      <c r="L214" s="31"/>
      <c r="M214" s="71">
        <f>H214+J214+L214</f>
        <v>107.82903599999999</v>
      </c>
    </row>
    <row r="215" spans="1:13" s="33" customFormat="1" x14ac:dyDescent="0.35">
      <c r="A215" s="42"/>
      <c r="B215" s="43"/>
      <c r="C215" s="124" t="s">
        <v>17</v>
      </c>
      <c r="D215" s="43" t="s">
        <v>18</v>
      </c>
      <c r="E215" s="30">
        <v>5.08</v>
      </c>
      <c r="F215" s="31">
        <v>7.2456547999999996</v>
      </c>
      <c r="G215" s="30"/>
      <c r="H215" s="31"/>
      <c r="I215" s="30"/>
      <c r="J215" s="31"/>
      <c r="K215" s="32">
        <v>4</v>
      </c>
      <c r="L215" s="31">
        <v>28.982619199999998</v>
      </c>
      <c r="M215" s="71">
        <f>H215+J215+L215</f>
        <v>28.982619199999998</v>
      </c>
    </row>
    <row r="216" spans="1:13" s="33" customFormat="1" x14ac:dyDescent="0.35">
      <c r="A216" s="42"/>
      <c r="B216" s="43"/>
      <c r="C216" s="43" t="s">
        <v>22</v>
      </c>
      <c r="D216" s="43"/>
      <c r="E216" s="31"/>
      <c r="F216" s="31"/>
      <c r="G216" s="30"/>
      <c r="H216" s="31"/>
      <c r="I216" s="30"/>
      <c r="J216" s="31"/>
      <c r="K216" s="30"/>
      <c r="L216" s="31"/>
      <c r="M216" s="71"/>
    </row>
    <row r="217" spans="1:13" s="33" customFormat="1" x14ac:dyDescent="0.35">
      <c r="A217" s="42" t="s">
        <v>328</v>
      </c>
      <c r="B217" s="142"/>
      <c r="C217" s="143" t="s">
        <v>113</v>
      </c>
      <c r="D217" s="43" t="s">
        <v>39</v>
      </c>
      <c r="E217" s="31"/>
      <c r="F217" s="31">
        <v>2</v>
      </c>
      <c r="G217" s="32">
        <v>150.5</v>
      </c>
      <c r="H217" s="31">
        <v>301</v>
      </c>
      <c r="I217" s="30"/>
      <c r="J217" s="31"/>
      <c r="K217" s="30"/>
      <c r="L217" s="31"/>
      <c r="M217" s="71">
        <f t="shared" ref="M217:M225" si="15">H217+J217+L217</f>
        <v>301</v>
      </c>
    </row>
    <row r="218" spans="1:13" s="33" customFormat="1" x14ac:dyDescent="0.35">
      <c r="A218" s="42" t="s">
        <v>329</v>
      </c>
      <c r="B218" s="142"/>
      <c r="C218" s="143" t="s">
        <v>114</v>
      </c>
      <c r="D218" s="43" t="s">
        <v>39</v>
      </c>
      <c r="E218" s="31"/>
      <c r="F218" s="31">
        <v>1</v>
      </c>
      <c r="G218" s="31">
        <v>84.7</v>
      </c>
      <c r="H218" s="31">
        <v>84.7</v>
      </c>
      <c r="I218" s="30"/>
      <c r="J218" s="31"/>
      <c r="K218" s="30"/>
      <c r="L218" s="31"/>
      <c r="M218" s="71">
        <f t="shared" si="15"/>
        <v>84.7</v>
      </c>
    </row>
    <row r="219" spans="1:13" s="33" customFormat="1" x14ac:dyDescent="0.35">
      <c r="A219" s="42" t="s">
        <v>330</v>
      </c>
      <c r="B219" s="142"/>
      <c r="C219" s="124" t="s">
        <v>122</v>
      </c>
      <c r="D219" s="43" t="s">
        <v>39</v>
      </c>
      <c r="E219" s="31"/>
      <c r="F219" s="31">
        <v>1</v>
      </c>
      <c r="G219" s="31">
        <v>77.95</v>
      </c>
      <c r="H219" s="31">
        <v>77.95</v>
      </c>
      <c r="I219" s="30"/>
      <c r="J219" s="31"/>
      <c r="K219" s="30"/>
      <c r="L219" s="31"/>
      <c r="M219" s="71">
        <f t="shared" si="15"/>
        <v>77.95</v>
      </c>
    </row>
    <row r="220" spans="1:13" s="33" customFormat="1" x14ac:dyDescent="0.35">
      <c r="A220" s="42" t="s">
        <v>331</v>
      </c>
      <c r="B220" s="142"/>
      <c r="C220" s="143" t="s">
        <v>123</v>
      </c>
      <c r="D220" s="43" t="s">
        <v>39</v>
      </c>
      <c r="E220" s="31"/>
      <c r="F220" s="31">
        <v>1</v>
      </c>
      <c r="G220" s="31">
        <v>84.82</v>
      </c>
      <c r="H220" s="31">
        <v>84.82</v>
      </c>
      <c r="I220" s="30"/>
      <c r="J220" s="31"/>
      <c r="K220" s="30"/>
      <c r="L220" s="31"/>
      <c r="M220" s="71">
        <f t="shared" si="15"/>
        <v>84.82</v>
      </c>
    </row>
    <row r="221" spans="1:13" s="33" customFormat="1" x14ac:dyDescent="0.35">
      <c r="A221" s="42" t="s">
        <v>332</v>
      </c>
      <c r="B221" s="30"/>
      <c r="C221" s="121" t="s">
        <v>151</v>
      </c>
      <c r="D221" s="30" t="s">
        <v>39</v>
      </c>
      <c r="E221" s="30"/>
      <c r="F221" s="31">
        <v>1</v>
      </c>
      <c r="G221" s="31">
        <v>183.59322033898309</v>
      </c>
      <c r="H221" s="31">
        <v>183.59322033898309</v>
      </c>
      <c r="I221" s="30"/>
      <c r="J221" s="31"/>
      <c r="K221" s="30"/>
      <c r="L221" s="31"/>
      <c r="M221" s="71">
        <f t="shared" si="15"/>
        <v>183.59322033898309</v>
      </c>
    </row>
    <row r="222" spans="1:13" s="33" customFormat="1" x14ac:dyDescent="0.35">
      <c r="A222" s="42" t="s">
        <v>333</v>
      </c>
      <c r="B222" s="30" t="s">
        <v>117</v>
      </c>
      <c r="C222" s="121" t="s">
        <v>152</v>
      </c>
      <c r="D222" s="30" t="s">
        <v>20</v>
      </c>
      <c r="E222" s="30"/>
      <c r="F222" s="31">
        <v>0.27474999999999999</v>
      </c>
      <c r="G222" s="31">
        <v>131</v>
      </c>
      <c r="H222" s="31">
        <v>35.992249999999999</v>
      </c>
      <c r="I222" s="30"/>
      <c r="J222" s="31"/>
      <c r="K222" s="30"/>
      <c r="L222" s="31"/>
      <c r="M222" s="71">
        <f t="shared" si="15"/>
        <v>35.992249999999999</v>
      </c>
    </row>
    <row r="223" spans="1:13" s="33" customFormat="1" x14ac:dyDescent="0.35">
      <c r="A223" s="42" t="s">
        <v>334</v>
      </c>
      <c r="B223" s="30" t="s">
        <v>154</v>
      </c>
      <c r="C223" s="124" t="s">
        <v>153</v>
      </c>
      <c r="D223" s="43" t="s">
        <v>20</v>
      </c>
      <c r="E223" s="30">
        <v>7.6999999999999999E-2</v>
      </c>
      <c r="F223" s="31">
        <v>0.10982586999999999</v>
      </c>
      <c r="G223" s="31">
        <v>88</v>
      </c>
      <c r="H223" s="31">
        <v>9.6646765600000002</v>
      </c>
      <c r="I223" s="30"/>
      <c r="J223" s="31"/>
      <c r="K223" s="30"/>
      <c r="L223" s="31"/>
      <c r="M223" s="71">
        <f t="shared" si="15"/>
        <v>9.6646765600000002</v>
      </c>
    </row>
    <row r="224" spans="1:13" s="33" customFormat="1" x14ac:dyDescent="0.35">
      <c r="A224" s="42" t="s">
        <v>335</v>
      </c>
      <c r="B224" s="30" t="s">
        <v>155</v>
      </c>
      <c r="C224" s="124" t="s">
        <v>115</v>
      </c>
      <c r="D224" s="43" t="s">
        <v>116</v>
      </c>
      <c r="E224" s="32">
        <v>10</v>
      </c>
      <c r="F224" s="31">
        <v>1.0982586999999999</v>
      </c>
      <c r="G224" s="31">
        <v>3.9</v>
      </c>
      <c r="H224" s="31">
        <v>4.2832089299999998</v>
      </c>
      <c r="I224" s="30"/>
      <c r="J224" s="31"/>
      <c r="K224" s="30"/>
      <c r="L224" s="31"/>
      <c r="M224" s="71">
        <f t="shared" si="15"/>
        <v>4.2832089299999998</v>
      </c>
    </row>
    <row r="225" spans="1:13" s="33" customFormat="1" x14ac:dyDescent="0.35">
      <c r="A225" s="42"/>
      <c r="B225" s="43"/>
      <c r="C225" s="121" t="s">
        <v>23</v>
      </c>
      <c r="D225" s="43" t="s">
        <v>18</v>
      </c>
      <c r="E225" s="30">
        <v>7.01</v>
      </c>
      <c r="F225" s="31">
        <v>9.9984330999999997</v>
      </c>
      <c r="G225" s="32">
        <v>4</v>
      </c>
      <c r="H225" s="31">
        <v>39.993732399999999</v>
      </c>
      <c r="I225" s="30"/>
      <c r="J225" s="31"/>
      <c r="K225" s="30"/>
      <c r="L225" s="31"/>
      <c r="M225" s="71">
        <f t="shared" si="15"/>
        <v>39.993732399999999</v>
      </c>
    </row>
    <row r="226" spans="1:13" s="33" customFormat="1" x14ac:dyDescent="0.35">
      <c r="A226" s="42">
        <v>29</v>
      </c>
      <c r="B226" s="130" t="s">
        <v>88</v>
      </c>
      <c r="C226" s="121" t="s">
        <v>163</v>
      </c>
      <c r="D226" s="43" t="s">
        <v>20</v>
      </c>
      <c r="E226" s="43"/>
      <c r="F226" s="84">
        <v>1.5038100000000001</v>
      </c>
      <c r="G226" s="43"/>
      <c r="H226" s="45"/>
      <c r="I226" s="43"/>
      <c r="J226" s="45"/>
      <c r="K226" s="43"/>
      <c r="L226" s="45"/>
      <c r="M226" s="46"/>
    </row>
    <row r="227" spans="1:13" s="33" customFormat="1" x14ac:dyDescent="0.35">
      <c r="A227" s="42"/>
      <c r="B227" s="43"/>
      <c r="C227" s="124" t="s">
        <v>30</v>
      </c>
      <c r="D227" s="43" t="s">
        <v>15</v>
      </c>
      <c r="E227" s="30">
        <v>12.6</v>
      </c>
      <c r="F227" s="31">
        <v>18.948005999999999</v>
      </c>
      <c r="G227" s="30"/>
      <c r="H227" s="31"/>
      <c r="I227" s="32">
        <v>6</v>
      </c>
      <c r="J227" s="31">
        <v>113.688036</v>
      </c>
      <c r="K227" s="30"/>
      <c r="L227" s="31"/>
      <c r="M227" s="71">
        <f>H227+J227+L227</f>
        <v>113.688036</v>
      </c>
    </row>
    <row r="228" spans="1:13" s="33" customFormat="1" x14ac:dyDescent="0.35">
      <c r="A228" s="42"/>
      <c r="B228" s="43"/>
      <c r="C228" s="124" t="s">
        <v>17</v>
      </c>
      <c r="D228" s="43" t="s">
        <v>18</v>
      </c>
      <c r="E228" s="30">
        <v>5.08</v>
      </c>
      <c r="F228" s="31">
        <v>7.6393548000000004</v>
      </c>
      <c r="G228" s="30"/>
      <c r="H228" s="31"/>
      <c r="I228" s="30"/>
      <c r="J228" s="31"/>
      <c r="K228" s="32">
        <v>4</v>
      </c>
      <c r="L228" s="31">
        <v>30.557419200000002</v>
      </c>
      <c r="M228" s="71">
        <f>H228+J228+L228</f>
        <v>30.557419200000002</v>
      </c>
    </row>
    <row r="229" spans="1:13" s="33" customFormat="1" x14ac:dyDescent="0.35">
      <c r="A229" s="42"/>
      <c r="B229" s="43"/>
      <c r="C229" s="43" t="s">
        <v>22</v>
      </c>
      <c r="D229" s="43"/>
      <c r="E229" s="31"/>
      <c r="F229" s="31"/>
      <c r="G229" s="30"/>
      <c r="H229" s="31"/>
      <c r="I229" s="30"/>
      <c r="J229" s="31"/>
      <c r="K229" s="30"/>
      <c r="L229" s="31"/>
      <c r="M229" s="71"/>
    </row>
    <row r="230" spans="1:13" s="33" customFormat="1" x14ac:dyDescent="0.35">
      <c r="A230" s="42" t="s">
        <v>336</v>
      </c>
      <c r="B230" s="142"/>
      <c r="C230" s="143" t="s">
        <v>113</v>
      </c>
      <c r="D230" s="43" t="s">
        <v>39</v>
      </c>
      <c r="E230" s="31"/>
      <c r="F230" s="31">
        <v>3</v>
      </c>
      <c r="G230" s="32">
        <v>150.5</v>
      </c>
      <c r="H230" s="31">
        <v>451.5</v>
      </c>
      <c r="I230" s="30"/>
      <c r="J230" s="31"/>
      <c r="K230" s="30"/>
      <c r="L230" s="31"/>
      <c r="M230" s="71">
        <f t="shared" ref="M230:M238" si="16">H230+J230+L230</f>
        <v>451.5</v>
      </c>
    </row>
    <row r="231" spans="1:13" s="33" customFormat="1" x14ac:dyDescent="0.35">
      <c r="A231" s="42" t="s">
        <v>337</v>
      </c>
      <c r="B231" s="142"/>
      <c r="C231" s="143" t="s">
        <v>114</v>
      </c>
      <c r="D231" s="43" t="s">
        <v>39</v>
      </c>
      <c r="E231" s="31"/>
      <c r="F231" s="31">
        <v>1</v>
      </c>
      <c r="G231" s="31">
        <v>84.7</v>
      </c>
      <c r="H231" s="31">
        <v>84.7</v>
      </c>
      <c r="I231" s="30"/>
      <c r="J231" s="31"/>
      <c r="K231" s="30"/>
      <c r="L231" s="31"/>
      <c r="M231" s="71">
        <f t="shared" si="16"/>
        <v>84.7</v>
      </c>
    </row>
    <row r="232" spans="1:13" s="33" customFormat="1" x14ac:dyDescent="0.35">
      <c r="A232" s="42" t="s">
        <v>338</v>
      </c>
      <c r="B232" s="142"/>
      <c r="C232" s="124" t="s">
        <v>122</v>
      </c>
      <c r="D232" s="43" t="s">
        <v>39</v>
      </c>
      <c r="E232" s="31"/>
      <c r="F232" s="31">
        <v>1</v>
      </c>
      <c r="G232" s="31">
        <v>77.95</v>
      </c>
      <c r="H232" s="31">
        <v>77.95</v>
      </c>
      <c r="I232" s="30"/>
      <c r="J232" s="31"/>
      <c r="K232" s="30"/>
      <c r="L232" s="31"/>
      <c r="M232" s="71">
        <f t="shared" si="16"/>
        <v>77.95</v>
      </c>
    </row>
    <row r="233" spans="1:13" s="33" customFormat="1" x14ac:dyDescent="0.35">
      <c r="A233" s="42" t="s">
        <v>339</v>
      </c>
      <c r="B233" s="142"/>
      <c r="C233" s="143" t="s">
        <v>123</v>
      </c>
      <c r="D233" s="43" t="s">
        <v>39</v>
      </c>
      <c r="E233" s="31"/>
      <c r="F233" s="31">
        <v>1</v>
      </c>
      <c r="G233" s="31">
        <v>84.82</v>
      </c>
      <c r="H233" s="31">
        <v>84.82</v>
      </c>
      <c r="I233" s="30"/>
      <c r="J233" s="31"/>
      <c r="K233" s="30"/>
      <c r="L233" s="31"/>
      <c r="M233" s="71">
        <f t="shared" si="16"/>
        <v>84.82</v>
      </c>
    </row>
    <row r="234" spans="1:13" s="33" customFormat="1" x14ac:dyDescent="0.35">
      <c r="A234" s="42" t="s">
        <v>340</v>
      </c>
      <c r="B234" s="30"/>
      <c r="C234" s="121" t="s">
        <v>151</v>
      </c>
      <c r="D234" s="30" t="s">
        <v>39</v>
      </c>
      <c r="E234" s="30"/>
      <c r="F234" s="31">
        <v>1</v>
      </c>
      <c r="G234" s="31">
        <v>183.59322033898309</v>
      </c>
      <c r="H234" s="31">
        <v>183.59322033898309</v>
      </c>
      <c r="I234" s="30"/>
      <c r="J234" s="31"/>
      <c r="K234" s="30"/>
      <c r="L234" s="31"/>
      <c r="M234" s="71">
        <f t="shared" si="16"/>
        <v>183.59322033898309</v>
      </c>
    </row>
    <row r="235" spans="1:13" s="33" customFormat="1" x14ac:dyDescent="0.35">
      <c r="A235" s="42" t="s">
        <v>341</v>
      </c>
      <c r="B235" s="30" t="s">
        <v>117</v>
      </c>
      <c r="C235" s="121" t="s">
        <v>152</v>
      </c>
      <c r="D235" s="30" t="s">
        <v>20</v>
      </c>
      <c r="E235" s="30"/>
      <c r="F235" s="31">
        <v>0.27474999999999999</v>
      </c>
      <c r="G235" s="31">
        <v>131</v>
      </c>
      <c r="H235" s="31">
        <v>35.992249999999999</v>
      </c>
      <c r="I235" s="30"/>
      <c r="J235" s="31"/>
      <c r="K235" s="30"/>
      <c r="L235" s="31"/>
      <c r="M235" s="71">
        <f t="shared" si="16"/>
        <v>35.992249999999999</v>
      </c>
    </row>
    <row r="236" spans="1:13" s="33" customFormat="1" x14ac:dyDescent="0.35">
      <c r="A236" s="42" t="s">
        <v>342</v>
      </c>
      <c r="B236" s="30" t="s">
        <v>154</v>
      </c>
      <c r="C236" s="124" t="s">
        <v>153</v>
      </c>
      <c r="D236" s="43" t="s">
        <v>20</v>
      </c>
      <c r="E236" s="30">
        <v>7.6999999999999999E-2</v>
      </c>
      <c r="F236" s="31">
        <v>0.11579337000000001</v>
      </c>
      <c r="G236" s="31">
        <v>88</v>
      </c>
      <c r="H236" s="31">
        <v>10.189816560000001</v>
      </c>
      <c r="I236" s="30"/>
      <c r="J236" s="31"/>
      <c r="K236" s="30"/>
      <c r="L236" s="31"/>
      <c r="M236" s="71">
        <f t="shared" si="16"/>
        <v>10.189816560000001</v>
      </c>
    </row>
    <row r="237" spans="1:13" s="33" customFormat="1" x14ac:dyDescent="0.35">
      <c r="A237" s="42" t="s">
        <v>343</v>
      </c>
      <c r="B237" s="30" t="s">
        <v>155</v>
      </c>
      <c r="C237" s="124" t="s">
        <v>115</v>
      </c>
      <c r="D237" s="43" t="s">
        <v>116</v>
      </c>
      <c r="E237" s="32">
        <v>10</v>
      </c>
      <c r="F237" s="31">
        <v>1.1579337000000001</v>
      </c>
      <c r="G237" s="31">
        <v>3.9</v>
      </c>
      <c r="H237" s="31">
        <v>4.5159414299999998</v>
      </c>
      <c r="I237" s="30"/>
      <c r="J237" s="31"/>
      <c r="K237" s="30"/>
      <c r="L237" s="31"/>
      <c r="M237" s="71">
        <f t="shared" si="16"/>
        <v>4.5159414299999998</v>
      </c>
    </row>
    <row r="238" spans="1:13" s="33" customFormat="1" x14ac:dyDescent="0.35">
      <c r="A238" s="42"/>
      <c r="B238" s="43"/>
      <c r="C238" s="121" t="s">
        <v>23</v>
      </c>
      <c r="D238" s="43" t="s">
        <v>18</v>
      </c>
      <c r="E238" s="30">
        <v>7.01</v>
      </c>
      <c r="F238" s="31">
        <v>10.541708100000001</v>
      </c>
      <c r="G238" s="32">
        <v>4</v>
      </c>
      <c r="H238" s="31">
        <v>42.166832400000004</v>
      </c>
      <c r="I238" s="30"/>
      <c r="J238" s="31"/>
      <c r="K238" s="30"/>
      <c r="L238" s="31"/>
      <c r="M238" s="71">
        <f t="shared" si="16"/>
        <v>42.166832400000004</v>
      </c>
    </row>
    <row r="239" spans="1:13" s="33" customFormat="1" x14ac:dyDescent="0.35">
      <c r="A239" s="42">
        <v>30</v>
      </c>
      <c r="B239" s="130" t="s">
        <v>88</v>
      </c>
      <c r="C239" s="121" t="s">
        <v>161</v>
      </c>
      <c r="D239" s="43" t="s">
        <v>20</v>
      </c>
      <c r="E239" s="43"/>
      <c r="F239" s="84">
        <v>1.5503100000000001</v>
      </c>
      <c r="G239" s="43"/>
      <c r="H239" s="45"/>
      <c r="I239" s="43"/>
      <c r="J239" s="45"/>
      <c r="K239" s="43"/>
      <c r="L239" s="45"/>
      <c r="M239" s="46"/>
    </row>
    <row r="240" spans="1:13" s="33" customFormat="1" x14ac:dyDescent="0.35">
      <c r="A240" s="42"/>
      <c r="B240" s="43"/>
      <c r="C240" s="124" t="s">
        <v>30</v>
      </c>
      <c r="D240" s="43" t="s">
        <v>15</v>
      </c>
      <c r="E240" s="30">
        <v>12.6</v>
      </c>
      <c r="F240" s="31">
        <v>19.533906000000002</v>
      </c>
      <c r="G240" s="30"/>
      <c r="H240" s="31"/>
      <c r="I240" s="32">
        <v>6</v>
      </c>
      <c r="J240" s="31">
        <v>117.20343600000001</v>
      </c>
      <c r="K240" s="30"/>
      <c r="L240" s="31"/>
      <c r="M240" s="71">
        <f>H240+J240+L240</f>
        <v>117.20343600000001</v>
      </c>
    </row>
    <row r="241" spans="1:13" s="33" customFormat="1" x14ac:dyDescent="0.35">
      <c r="A241" s="42"/>
      <c r="B241" s="43"/>
      <c r="C241" s="124" t="s">
        <v>17</v>
      </c>
      <c r="D241" s="43" t="s">
        <v>18</v>
      </c>
      <c r="E241" s="30">
        <v>5.08</v>
      </c>
      <c r="F241" s="31">
        <v>7.8755748000000008</v>
      </c>
      <c r="G241" s="30"/>
      <c r="H241" s="31"/>
      <c r="I241" s="30"/>
      <c r="J241" s="31"/>
      <c r="K241" s="32">
        <v>4</v>
      </c>
      <c r="L241" s="31">
        <v>31.502299200000003</v>
      </c>
      <c r="M241" s="71">
        <f>H241+J241+L241</f>
        <v>31.502299200000003</v>
      </c>
    </row>
    <row r="242" spans="1:13" s="33" customFormat="1" x14ac:dyDescent="0.35">
      <c r="A242" s="42"/>
      <c r="B242" s="43"/>
      <c r="C242" s="43" t="s">
        <v>22</v>
      </c>
      <c r="D242" s="43"/>
      <c r="E242" s="31"/>
      <c r="F242" s="31"/>
      <c r="G242" s="30"/>
      <c r="H242" s="31"/>
      <c r="I242" s="30"/>
      <c r="J242" s="31"/>
      <c r="K242" s="30"/>
      <c r="L242" s="31"/>
      <c r="M242" s="71"/>
    </row>
    <row r="243" spans="1:13" s="33" customFormat="1" x14ac:dyDescent="0.35">
      <c r="A243" s="42" t="s">
        <v>344</v>
      </c>
      <c r="B243" s="142"/>
      <c r="C243" s="143" t="s">
        <v>113</v>
      </c>
      <c r="D243" s="43" t="s">
        <v>39</v>
      </c>
      <c r="E243" s="31"/>
      <c r="F243" s="31">
        <v>3</v>
      </c>
      <c r="G243" s="32">
        <v>150.5</v>
      </c>
      <c r="H243" s="31">
        <v>451.5</v>
      </c>
      <c r="I243" s="30"/>
      <c r="J243" s="31"/>
      <c r="K243" s="30"/>
      <c r="L243" s="31"/>
      <c r="M243" s="71">
        <f t="shared" ref="M243:M250" si="17">H243+J243+L243</f>
        <v>451.5</v>
      </c>
    </row>
    <row r="244" spans="1:13" s="33" customFormat="1" x14ac:dyDescent="0.35">
      <c r="A244" s="42" t="s">
        <v>345</v>
      </c>
      <c r="B244" s="142"/>
      <c r="C244" s="124" t="s">
        <v>122</v>
      </c>
      <c r="D244" s="43" t="s">
        <v>39</v>
      </c>
      <c r="E244" s="31"/>
      <c r="F244" s="31">
        <v>1</v>
      </c>
      <c r="G244" s="31">
        <v>77.95</v>
      </c>
      <c r="H244" s="31">
        <v>77.95</v>
      </c>
      <c r="I244" s="30"/>
      <c r="J244" s="31"/>
      <c r="K244" s="30"/>
      <c r="L244" s="31"/>
      <c r="M244" s="71">
        <f t="shared" si="17"/>
        <v>77.95</v>
      </c>
    </row>
    <row r="245" spans="1:13" s="33" customFormat="1" x14ac:dyDescent="0.35">
      <c r="A245" s="42" t="s">
        <v>346</v>
      </c>
      <c r="B245" s="142"/>
      <c r="C245" s="143" t="s">
        <v>123</v>
      </c>
      <c r="D245" s="43" t="s">
        <v>39</v>
      </c>
      <c r="E245" s="31"/>
      <c r="F245" s="31">
        <v>1</v>
      </c>
      <c r="G245" s="31">
        <v>84.82</v>
      </c>
      <c r="H245" s="31">
        <v>84.82</v>
      </c>
      <c r="I245" s="30"/>
      <c r="J245" s="31"/>
      <c r="K245" s="30"/>
      <c r="L245" s="31"/>
      <c r="M245" s="71">
        <f t="shared" si="17"/>
        <v>84.82</v>
      </c>
    </row>
    <row r="246" spans="1:13" s="33" customFormat="1" x14ac:dyDescent="0.35">
      <c r="A246" s="42" t="s">
        <v>347</v>
      </c>
      <c r="B246" s="30"/>
      <c r="C246" s="121" t="s">
        <v>151</v>
      </c>
      <c r="D246" s="30" t="s">
        <v>39</v>
      </c>
      <c r="E246" s="30"/>
      <c r="F246" s="31">
        <v>1</v>
      </c>
      <c r="G246" s="31">
        <v>183.59322033898309</v>
      </c>
      <c r="H246" s="31">
        <v>183.59322033898309</v>
      </c>
      <c r="I246" s="30"/>
      <c r="J246" s="31"/>
      <c r="K246" s="30"/>
      <c r="L246" s="31"/>
      <c r="M246" s="71">
        <f t="shared" si="17"/>
        <v>183.59322033898309</v>
      </c>
    </row>
    <row r="247" spans="1:13" s="33" customFormat="1" x14ac:dyDescent="0.35">
      <c r="A247" s="42" t="s">
        <v>348</v>
      </c>
      <c r="B247" s="30" t="s">
        <v>117</v>
      </c>
      <c r="C247" s="121" t="s">
        <v>152</v>
      </c>
      <c r="D247" s="30" t="s">
        <v>20</v>
      </c>
      <c r="E247" s="30"/>
      <c r="F247" s="31">
        <v>0.27474999999999999</v>
      </c>
      <c r="G247" s="31">
        <v>131</v>
      </c>
      <c r="H247" s="31">
        <v>35.992249999999999</v>
      </c>
      <c r="I247" s="30"/>
      <c r="J247" s="31"/>
      <c r="K247" s="30"/>
      <c r="L247" s="31"/>
      <c r="M247" s="71">
        <f t="shared" si="17"/>
        <v>35.992249999999999</v>
      </c>
    </row>
    <row r="248" spans="1:13" s="33" customFormat="1" x14ac:dyDescent="0.35">
      <c r="A248" s="42" t="s">
        <v>349</v>
      </c>
      <c r="B248" s="30" t="s">
        <v>154</v>
      </c>
      <c r="C248" s="124" t="s">
        <v>153</v>
      </c>
      <c r="D248" s="43" t="s">
        <v>20</v>
      </c>
      <c r="E248" s="30">
        <v>7.6999999999999999E-2</v>
      </c>
      <c r="F248" s="31">
        <v>0.11937387000000001</v>
      </c>
      <c r="G248" s="31">
        <v>88</v>
      </c>
      <c r="H248" s="31">
        <v>10.504900560000001</v>
      </c>
      <c r="I248" s="30"/>
      <c r="J248" s="31"/>
      <c r="K248" s="30"/>
      <c r="L248" s="31"/>
      <c r="M248" s="71">
        <f t="shared" si="17"/>
        <v>10.504900560000001</v>
      </c>
    </row>
    <row r="249" spans="1:13" s="33" customFormat="1" x14ac:dyDescent="0.35">
      <c r="A249" s="42" t="s">
        <v>350</v>
      </c>
      <c r="B249" s="30" t="s">
        <v>155</v>
      </c>
      <c r="C249" s="124" t="s">
        <v>115</v>
      </c>
      <c r="D249" s="43" t="s">
        <v>116</v>
      </c>
      <c r="E249" s="32">
        <v>10</v>
      </c>
      <c r="F249" s="31">
        <v>1.1937387000000002</v>
      </c>
      <c r="G249" s="31">
        <v>3.9</v>
      </c>
      <c r="H249" s="31">
        <v>4.6555809300000002</v>
      </c>
      <c r="I249" s="30"/>
      <c r="J249" s="31"/>
      <c r="K249" s="30"/>
      <c r="L249" s="31"/>
      <c r="M249" s="71">
        <f t="shared" si="17"/>
        <v>4.6555809300000002</v>
      </c>
    </row>
    <row r="250" spans="1:13" s="33" customFormat="1" x14ac:dyDescent="0.35">
      <c r="A250" s="42"/>
      <c r="B250" s="43"/>
      <c r="C250" s="121" t="s">
        <v>23</v>
      </c>
      <c r="D250" s="43" t="s">
        <v>18</v>
      </c>
      <c r="E250" s="30">
        <v>7.01</v>
      </c>
      <c r="F250" s="31">
        <v>10.867673100000001</v>
      </c>
      <c r="G250" s="32">
        <v>4</v>
      </c>
      <c r="H250" s="31">
        <v>43.470692400000004</v>
      </c>
      <c r="I250" s="30"/>
      <c r="J250" s="31"/>
      <c r="K250" s="30"/>
      <c r="L250" s="31"/>
      <c r="M250" s="71">
        <f t="shared" si="17"/>
        <v>43.470692400000004</v>
      </c>
    </row>
    <row r="251" spans="1:13" s="33" customFormat="1" x14ac:dyDescent="0.35">
      <c r="A251" s="29">
        <v>31</v>
      </c>
      <c r="B251" s="130" t="s">
        <v>35</v>
      </c>
      <c r="C251" s="121" t="s">
        <v>36</v>
      </c>
      <c r="D251" s="30" t="s">
        <v>37</v>
      </c>
      <c r="E251" s="30"/>
      <c r="F251" s="80">
        <v>231.7</v>
      </c>
      <c r="G251" s="30"/>
      <c r="H251" s="31"/>
      <c r="I251" s="30"/>
      <c r="J251" s="31"/>
      <c r="K251" s="30"/>
      <c r="L251" s="31"/>
      <c r="M251" s="71"/>
    </row>
    <row r="252" spans="1:13" s="33" customFormat="1" x14ac:dyDescent="0.35">
      <c r="A252" s="29"/>
      <c r="B252" s="30"/>
      <c r="C252" s="121" t="s">
        <v>14</v>
      </c>
      <c r="D252" s="30" t="s">
        <v>15</v>
      </c>
      <c r="E252" s="34">
        <v>0.33600000000000002</v>
      </c>
      <c r="F252" s="31">
        <f>E252*F251</f>
        <v>77.851200000000006</v>
      </c>
      <c r="G252" s="30"/>
      <c r="H252" s="31"/>
      <c r="I252" s="32">
        <v>7.8</v>
      </c>
      <c r="J252" s="31">
        <f>F252*I252</f>
        <v>607.23936000000003</v>
      </c>
      <c r="K252" s="30"/>
      <c r="L252" s="31"/>
      <c r="M252" s="71">
        <f>H252+J252+L252</f>
        <v>607.23936000000003</v>
      </c>
    </row>
    <row r="253" spans="1:13" s="33" customFormat="1" x14ac:dyDescent="0.35">
      <c r="A253" s="29"/>
      <c r="B253" s="30"/>
      <c r="C253" s="121" t="s">
        <v>21</v>
      </c>
      <c r="D253" s="30" t="s">
        <v>18</v>
      </c>
      <c r="E253" s="34">
        <v>1.4999999999999999E-2</v>
      </c>
      <c r="F253" s="31">
        <f>E253*F251</f>
        <v>3.4754999999999998</v>
      </c>
      <c r="G253" s="30"/>
      <c r="H253" s="31"/>
      <c r="I253" s="30"/>
      <c r="J253" s="31"/>
      <c r="K253" s="32">
        <v>4</v>
      </c>
      <c r="L253" s="31">
        <f>F253*K253</f>
        <v>13.901999999999999</v>
      </c>
      <c r="M253" s="71">
        <f>H253+J253+L253</f>
        <v>13.901999999999999</v>
      </c>
    </row>
    <row r="254" spans="1:13" s="33" customFormat="1" x14ac:dyDescent="0.35">
      <c r="A254" s="29"/>
      <c r="B254" s="30"/>
      <c r="C254" s="30" t="s">
        <v>22</v>
      </c>
      <c r="D254" s="30"/>
      <c r="E254" s="30"/>
      <c r="F254" s="31"/>
      <c r="G254" s="30"/>
      <c r="H254" s="31"/>
      <c r="I254" s="30"/>
      <c r="J254" s="31"/>
      <c r="K254" s="30"/>
      <c r="L254" s="31"/>
      <c r="M254" s="71"/>
    </row>
    <row r="255" spans="1:13" s="33" customFormat="1" x14ac:dyDescent="0.35">
      <c r="A255" s="29" t="s">
        <v>351</v>
      </c>
      <c r="B255" s="30" t="s">
        <v>91</v>
      </c>
      <c r="C255" s="121" t="s">
        <v>121</v>
      </c>
      <c r="D255" s="30" t="s">
        <v>38</v>
      </c>
      <c r="E255" s="30">
        <v>2.3999999999999998E-3</v>
      </c>
      <c r="F255" s="34">
        <f>E255*F251</f>
        <v>0.55607999999999991</v>
      </c>
      <c r="G255" s="31">
        <v>924</v>
      </c>
      <c r="H255" s="31">
        <f>F255*G255</f>
        <v>513.81791999999996</v>
      </c>
      <c r="I255" s="30"/>
      <c r="J255" s="31"/>
      <c r="K255" s="30"/>
      <c r="L255" s="31"/>
      <c r="M255" s="71">
        <f>H255+J255+L255</f>
        <v>513.81791999999996</v>
      </c>
    </row>
    <row r="256" spans="1:13" s="33" customFormat="1" x14ac:dyDescent="0.35">
      <c r="A256" s="29"/>
      <c r="B256" s="30"/>
      <c r="C256" s="121" t="s">
        <v>23</v>
      </c>
      <c r="D256" s="30" t="s">
        <v>18</v>
      </c>
      <c r="E256" s="34">
        <v>2.2799999999999997E-2</v>
      </c>
      <c r="F256" s="31">
        <f>E256*F251</f>
        <v>5.2827599999999988</v>
      </c>
      <c r="G256" s="32">
        <v>4</v>
      </c>
      <c r="H256" s="31">
        <f>F256*G256</f>
        <v>21.131039999999995</v>
      </c>
      <c r="I256" s="30"/>
      <c r="J256" s="31"/>
      <c r="K256" s="30"/>
      <c r="L256" s="31"/>
      <c r="M256" s="71">
        <f>H256+J256+L256</f>
        <v>21.131039999999995</v>
      </c>
    </row>
    <row r="257" spans="1:18" s="33" customFormat="1" x14ac:dyDescent="0.35">
      <c r="A257" s="29">
        <v>32</v>
      </c>
      <c r="B257" s="90" t="s">
        <v>82</v>
      </c>
      <c r="C257" s="121" t="s">
        <v>164</v>
      </c>
      <c r="D257" s="30" t="s">
        <v>24</v>
      </c>
      <c r="E257" s="30"/>
      <c r="F257" s="31">
        <v>116</v>
      </c>
      <c r="G257" s="30"/>
      <c r="H257" s="31"/>
      <c r="I257" s="30"/>
      <c r="J257" s="31"/>
      <c r="K257" s="30"/>
      <c r="L257" s="31"/>
      <c r="M257" s="46"/>
      <c r="O257" s="85"/>
      <c r="Q257" s="85"/>
    </row>
    <row r="258" spans="1:18" s="33" customFormat="1" x14ac:dyDescent="0.35">
      <c r="A258" s="29"/>
      <c r="B258" s="30"/>
      <c r="C258" s="121" t="s">
        <v>14</v>
      </c>
      <c r="D258" s="30" t="s">
        <v>15</v>
      </c>
      <c r="E258" s="34">
        <v>0.193</v>
      </c>
      <c r="F258" s="31">
        <v>22.388000000000002</v>
      </c>
      <c r="G258" s="30"/>
      <c r="H258" s="31"/>
      <c r="I258" s="32">
        <v>4.5999999999999996</v>
      </c>
      <c r="J258" s="31">
        <v>102.98479999999999</v>
      </c>
      <c r="K258" s="30"/>
      <c r="L258" s="31"/>
      <c r="M258" s="46">
        <f>H258+J258+L258</f>
        <v>102.98479999999999</v>
      </c>
      <c r="O258" s="85"/>
      <c r="Q258" s="85"/>
    </row>
    <row r="259" spans="1:18" s="33" customFormat="1" x14ac:dyDescent="0.35">
      <c r="A259" s="29"/>
      <c r="B259" s="30"/>
      <c r="C259" s="141" t="s">
        <v>17</v>
      </c>
      <c r="D259" s="86" t="s">
        <v>18</v>
      </c>
      <c r="E259" s="86">
        <v>0.14000000000000001</v>
      </c>
      <c r="F259" s="31">
        <v>16.240000000000002</v>
      </c>
      <c r="G259" s="87"/>
      <c r="H259" s="87"/>
      <c r="I259" s="87"/>
      <c r="J259" s="88"/>
      <c r="K259" s="89">
        <v>4</v>
      </c>
      <c r="L259" s="90">
        <v>64.960000000000008</v>
      </c>
      <c r="M259" s="46">
        <f>H259+J259+L259</f>
        <v>64.960000000000008</v>
      </c>
    </row>
    <row r="260" spans="1:18" s="33" customFormat="1" x14ac:dyDescent="0.35">
      <c r="A260" s="29"/>
      <c r="B260" s="30"/>
      <c r="C260" s="30" t="s">
        <v>22</v>
      </c>
      <c r="D260" s="30"/>
      <c r="E260" s="30"/>
      <c r="F260" s="31"/>
      <c r="G260" s="30"/>
      <c r="H260" s="31"/>
      <c r="I260" s="30"/>
      <c r="J260" s="31"/>
      <c r="K260" s="30"/>
      <c r="L260" s="31"/>
      <c r="M260" s="46"/>
    </row>
    <row r="261" spans="1:18" s="33" customFormat="1" x14ac:dyDescent="0.35">
      <c r="A261" s="29" t="s">
        <v>352</v>
      </c>
      <c r="B261" s="30" t="s">
        <v>120</v>
      </c>
      <c r="C261" s="121" t="s">
        <v>119</v>
      </c>
      <c r="D261" s="30" t="s">
        <v>24</v>
      </c>
      <c r="E261" s="30">
        <v>1.01</v>
      </c>
      <c r="F261" s="32">
        <v>117.16</v>
      </c>
      <c r="G261" s="31">
        <v>26.3</v>
      </c>
      <c r="H261" s="31">
        <v>3081.308</v>
      </c>
      <c r="I261" s="30"/>
      <c r="J261" s="31"/>
      <c r="K261" s="30"/>
      <c r="L261" s="31"/>
      <c r="M261" s="46">
        <f>H261+J261+L261</f>
        <v>3081.308</v>
      </c>
      <c r="R261" s="144"/>
    </row>
    <row r="262" spans="1:18" s="33" customFormat="1" x14ac:dyDescent="0.35">
      <c r="A262" s="29"/>
      <c r="B262" s="30"/>
      <c r="C262" s="121" t="s">
        <v>23</v>
      </c>
      <c r="D262" s="30" t="s">
        <v>18</v>
      </c>
      <c r="E262" s="77">
        <v>1.4199999999999999E-2</v>
      </c>
      <c r="F262" s="31">
        <v>1.6472</v>
      </c>
      <c r="G262" s="32">
        <v>4</v>
      </c>
      <c r="H262" s="31">
        <v>6.5888</v>
      </c>
      <c r="I262" s="30"/>
      <c r="J262" s="31"/>
      <c r="K262" s="30"/>
      <c r="L262" s="31"/>
      <c r="M262" s="46">
        <f>H262+J262+L262</f>
        <v>6.5888</v>
      </c>
    </row>
    <row r="263" spans="1:18" s="33" customFormat="1" x14ac:dyDescent="0.35">
      <c r="A263" s="29">
        <v>33</v>
      </c>
      <c r="B263" s="90" t="s">
        <v>397</v>
      </c>
      <c r="C263" s="121" t="s">
        <v>118</v>
      </c>
      <c r="D263" s="30" t="s">
        <v>24</v>
      </c>
      <c r="E263" s="30"/>
      <c r="F263" s="31">
        <v>116</v>
      </c>
      <c r="G263" s="30"/>
      <c r="H263" s="31"/>
      <c r="I263" s="30"/>
      <c r="J263" s="31"/>
      <c r="K263" s="30"/>
      <c r="L263" s="31"/>
      <c r="M263" s="71"/>
    </row>
    <row r="264" spans="1:18" s="33" customFormat="1" x14ac:dyDescent="0.35">
      <c r="A264" s="29"/>
      <c r="B264" s="30"/>
      <c r="C264" s="121" t="s">
        <v>14</v>
      </c>
      <c r="D264" s="30" t="s">
        <v>15</v>
      </c>
      <c r="E264" s="34">
        <v>0.13</v>
      </c>
      <c r="F264" s="32">
        <v>15.08</v>
      </c>
      <c r="G264" s="30"/>
      <c r="H264" s="31"/>
      <c r="I264" s="30">
        <v>4.5999999999999996</v>
      </c>
      <c r="J264" s="32">
        <v>69.367999999999995</v>
      </c>
      <c r="K264" s="30"/>
      <c r="L264" s="31"/>
      <c r="M264" s="71">
        <f>H264+J264+L264</f>
        <v>69.367999999999995</v>
      </c>
      <c r="O264" s="85"/>
    </row>
    <row r="265" spans="1:18" s="33" customFormat="1" x14ac:dyDescent="0.35">
      <c r="A265" s="29"/>
      <c r="B265" s="30"/>
      <c r="C265" s="30" t="s">
        <v>22</v>
      </c>
      <c r="D265" s="30"/>
      <c r="E265" s="30"/>
      <c r="F265" s="31"/>
      <c r="G265" s="30"/>
      <c r="H265" s="31"/>
      <c r="I265" s="30"/>
      <c r="J265" s="31"/>
      <c r="K265" s="30"/>
      <c r="L265" s="31"/>
      <c r="M265" s="71"/>
    </row>
    <row r="266" spans="1:18" s="33" customFormat="1" x14ac:dyDescent="0.35">
      <c r="A266" s="29" t="s">
        <v>353</v>
      </c>
      <c r="B266" s="30"/>
      <c r="C266" s="121" t="s">
        <v>32</v>
      </c>
      <c r="D266" s="30" t="s">
        <v>24</v>
      </c>
      <c r="E266" s="34">
        <v>4.9399999999999999E-2</v>
      </c>
      <c r="F266" s="32">
        <v>5.7303999999999995</v>
      </c>
      <c r="G266" s="31">
        <v>3.55</v>
      </c>
      <c r="H266" s="31">
        <v>20.342919999999996</v>
      </c>
      <c r="I266" s="30"/>
      <c r="J266" s="31"/>
      <c r="K266" s="30"/>
      <c r="L266" s="31"/>
      <c r="M266" s="71">
        <f>H266+J266+L266</f>
        <v>20.342919999999996</v>
      </c>
    </row>
    <row r="267" spans="1:18" s="33" customFormat="1" x14ac:dyDescent="0.35">
      <c r="A267" s="29">
        <v>34</v>
      </c>
      <c r="B267" s="90" t="s">
        <v>73</v>
      </c>
      <c r="C267" s="121" t="s">
        <v>94</v>
      </c>
      <c r="D267" s="30" t="s">
        <v>39</v>
      </c>
      <c r="E267" s="30"/>
      <c r="F267" s="31">
        <v>20</v>
      </c>
      <c r="G267" s="30"/>
      <c r="H267" s="31"/>
      <c r="I267" s="30"/>
      <c r="J267" s="31"/>
      <c r="K267" s="30"/>
      <c r="L267" s="31"/>
      <c r="M267" s="71"/>
    </row>
    <row r="268" spans="1:18" s="33" customFormat="1" x14ac:dyDescent="0.35">
      <c r="A268" s="29"/>
      <c r="B268" s="30"/>
      <c r="C268" s="121" t="s">
        <v>14</v>
      </c>
      <c r="D268" s="30" t="s">
        <v>15</v>
      </c>
      <c r="E268" s="31">
        <v>0.38900000000000001</v>
      </c>
      <c r="F268" s="31">
        <v>7.78</v>
      </c>
      <c r="G268" s="30"/>
      <c r="H268" s="31"/>
      <c r="I268" s="32">
        <v>6</v>
      </c>
      <c r="J268" s="31">
        <v>46.68</v>
      </c>
      <c r="K268" s="30"/>
      <c r="L268" s="31"/>
      <c r="M268" s="71">
        <f>H268+J268+L268</f>
        <v>46.68</v>
      </c>
    </row>
    <row r="269" spans="1:18" s="33" customFormat="1" x14ac:dyDescent="0.35">
      <c r="A269" s="29"/>
      <c r="B269" s="30"/>
      <c r="C269" s="141" t="s">
        <v>17</v>
      </c>
      <c r="D269" s="86" t="s">
        <v>18</v>
      </c>
      <c r="E269" s="86">
        <v>0.151</v>
      </c>
      <c r="F269" s="31">
        <v>3.02</v>
      </c>
      <c r="G269" s="87"/>
      <c r="H269" s="87"/>
      <c r="I269" s="87"/>
      <c r="J269" s="88"/>
      <c r="K269" s="32">
        <v>4</v>
      </c>
      <c r="L269" s="90">
        <v>12.08</v>
      </c>
      <c r="M269" s="71">
        <f>H269+J269+L269</f>
        <v>12.08</v>
      </c>
    </row>
    <row r="270" spans="1:18" s="33" customFormat="1" x14ac:dyDescent="0.35">
      <c r="A270" s="29"/>
      <c r="B270" s="30"/>
      <c r="C270" s="30" t="s">
        <v>22</v>
      </c>
      <c r="D270" s="30"/>
      <c r="E270" s="30"/>
      <c r="F270" s="31"/>
      <c r="G270" s="30"/>
      <c r="H270" s="31"/>
      <c r="I270" s="30"/>
      <c r="J270" s="31"/>
      <c r="K270" s="30"/>
      <c r="L270" s="31"/>
      <c r="M270" s="71"/>
    </row>
    <row r="271" spans="1:18" s="33" customFormat="1" x14ac:dyDescent="0.35">
      <c r="A271" s="29" t="s">
        <v>354</v>
      </c>
      <c r="B271" s="30"/>
      <c r="C271" s="121" t="s">
        <v>95</v>
      </c>
      <c r="D271" s="30" t="s">
        <v>39</v>
      </c>
      <c r="E271" s="30"/>
      <c r="F271" s="31">
        <v>20</v>
      </c>
      <c r="G271" s="31">
        <v>3.2542372881355934</v>
      </c>
      <c r="H271" s="31">
        <v>65.084745762711862</v>
      </c>
      <c r="I271" s="30"/>
      <c r="J271" s="31"/>
      <c r="K271" s="30"/>
      <c r="L271" s="31"/>
      <c r="M271" s="71">
        <f>H271+J271+L271</f>
        <v>65.084745762711862</v>
      </c>
    </row>
    <row r="272" spans="1:18" s="33" customFormat="1" x14ac:dyDescent="0.35">
      <c r="A272" s="29"/>
      <c r="B272" s="30"/>
      <c r="C272" s="121" t="s">
        <v>23</v>
      </c>
      <c r="D272" s="30" t="s">
        <v>18</v>
      </c>
      <c r="E272" s="34">
        <v>2.4E-2</v>
      </c>
      <c r="F272" s="31">
        <v>0.48</v>
      </c>
      <c r="G272" s="32">
        <v>4</v>
      </c>
      <c r="H272" s="31">
        <v>1.92</v>
      </c>
      <c r="I272" s="30"/>
      <c r="J272" s="31"/>
      <c r="K272" s="30"/>
      <c r="L272" s="31"/>
      <c r="M272" s="71">
        <f>H272+J272+L272</f>
        <v>1.92</v>
      </c>
    </row>
    <row r="273" spans="1:15" s="33" customFormat="1" x14ac:dyDescent="0.35">
      <c r="A273" s="29">
        <v>35</v>
      </c>
      <c r="B273" s="130"/>
      <c r="C273" s="121" t="s">
        <v>225</v>
      </c>
      <c r="D273" s="30" t="s">
        <v>39</v>
      </c>
      <c r="E273" s="30"/>
      <c r="F273" s="80">
        <v>80</v>
      </c>
      <c r="G273" s="30">
        <v>3.15</v>
      </c>
      <c r="H273" s="31">
        <v>252</v>
      </c>
      <c r="I273" s="30"/>
      <c r="J273" s="31"/>
      <c r="K273" s="30"/>
      <c r="L273" s="31"/>
      <c r="M273" s="71">
        <f>H273+J273+L273</f>
        <v>252</v>
      </c>
    </row>
    <row r="274" spans="1:15" s="33" customFormat="1" x14ac:dyDescent="0.35">
      <c r="A274" s="29">
        <v>36</v>
      </c>
      <c r="B274" s="90" t="s">
        <v>71</v>
      </c>
      <c r="C274" s="121" t="s">
        <v>167</v>
      </c>
      <c r="D274" s="30" t="s">
        <v>24</v>
      </c>
      <c r="E274" s="30"/>
      <c r="F274" s="31">
        <v>72.5</v>
      </c>
      <c r="G274" s="30"/>
      <c r="H274" s="31"/>
      <c r="I274" s="30"/>
      <c r="J274" s="31"/>
      <c r="K274" s="30"/>
      <c r="L274" s="31"/>
      <c r="M274" s="71"/>
    </row>
    <row r="275" spans="1:15" s="33" customFormat="1" x14ac:dyDescent="0.35">
      <c r="A275" s="29"/>
      <c r="B275" s="30"/>
      <c r="C275" s="121" t="s">
        <v>14</v>
      </c>
      <c r="D275" s="30" t="s">
        <v>15</v>
      </c>
      <c r="E275" s="34">
        <v>0.125</v>
      </c>
      <c r="F275" s="31">
        <v>9.0625</v>
      </c>
      <c r="G275" s="30"/>
      <c r="H275" s="31"/>
      <c r="I275" s="32">
        <v>4.5999999999999996</v>
      </c>
      <c r="J275" s="31">
        <v>41.6875</v>
      </c>
      <c r="K275" s="30"/>
      <c r="L275" s="31"/>
      <c r="M275" s="71">
        <f>H275+J275+L275</f>
        <v>41.6875</v>
      </c>
    </row>
    <row r="276" spans="1:15" s="33" customFormat="1" x14ac:dyDescent="0.35">
      <c r="A276" s="29"/>
      <c r="B276" s="30"/>
      <c r="C276" s="141" t="s">
        <v>17</v>
      </c>
      <c r="D276" s="86" t="s">
        <v>18</v>
      </c>
      <c r="E276" s="91">
        <v>0.109</v>
      </c>
      <c r="F276" s="31">
        <v>7.9024999999999999</v>
      </c>
      <c r="G276" s="87"/>
      <c r="H276" s="87"/>
      <c r="I276" s="87"/>
      <c r="J276" s="88"/>
      <c r="K276" s="89">
        <v>4</v>
      </c>
      <c r="L276" s="90">
        <v>31.61</v>
      </c>
      <c r="M276" s="71">
        <f>H276+J276+L276</f>
        <v>31.61</v>
      </c>
    </row>
    <row r="277" spans="1:15" s="33" customFormat="1" x14ac:dyDescent="0.35">
      <c r="A277" s="29"/>
      <c r="B277" s="30"/>
      <c r="C277" s="30" t="s">
        <v>22</v>
      </c>
      <c r="D277" s="30"/>
      <c r="E277" s="30"/>
      <c r="F277" s="31"/>
      <c r="G277" s="30"/>
      <c r="H277" s="31"/>
      <c r="I277" s="30"/>
      <c r="J277" s="31"/>
      <c r="K277" s="30"/>
      <c r="L277" s="31"/>
      <c r="M277" s="71"/>
    </row>
    <row r="278" spans="1:15" s="33" customFormat="1" x14ac:dyDescent="0.35">
      <c r="A278" s="29" t="s">
        <v>355</v>
      </c>
      <c r="B278" s="30"/>
      <c r="C278" s="121" t="s">
        <v>168</v>
      </c>
      <c r="D278" s="30" t="s">
        <v>24</v>
      </c>
      <c r="E278" s="34">
        <v>1.01</v>
      </c>
      <c r="F278" s="31">
        <v>73.224999999999994</v>
      </c>
      <c r="G278" s="31">
        <v>7.1525423728813555</v>
      </c>
      <c r="H278" s="31">
        <v>523.74491525423718</v>
      </c>
      <c r="I278" s="30"/>
      <c r="J278" s="31"/>
      <c r="K278" s="30"/>
      <c r="L278" s="31"/>
      <c r="M278" s="71">
        <f>H278+J278+L278</f>
        <v>523.74491525423718</v>
      </c>
    </row>
    <row r="279" spans="1:15" s="33" customFormat="1" x14ac:dyDescent="0.35">
      <c r="A279" s="29"/>
      <c r="B279" s="30"/>
      <c r="C279" s="121" t="s">
        <v>23</v>
      </c>
      <c r="D279" s="30" t="s">
        <v>18</v>
      </c>
      <c r="E279" s="77">
        <v>8.8800000000000007E-3</v>
      </c>
      <c r="F279" s="31">
        <v>0.64380000000000004</v>
      </c>
      <c r="G279" s="32">
        <v>4</v>
      </c>
      <c r="H279" s="31">
        <v>2.5752000000000002</v>
      </c>
      <c r="I279" s="30"/>
      <c r="J279" s="31"/>
      <c r="K279" s="30"/>
      <c r="L279" s="31"/>
      <c r="M279" s="71">
        <f>H279+J279+L279</f>
        <v>2.5752000000000002</v>
      </c>
    </row>
    <row r="280" spans="1:15" s="33" customFormat="1" x14ac:dyDescent="0.35">
      <c r="A280" s="29">
        <v>37</v>
      </c>
      <c r="B280" s="90" t="s">
        <v>397</v>
      </c>
      <c r="C280" s="121" t="s">
        <v>169</v>
      </c>
      <c r="D280" s="30" t="s">
        <v>24</v>
      </c>
      <c r="E280" s="30"/>
      <c r="F280" s="31">
        <v>72.5</v>
      </c>
      <c r="G280" s="30"/>
      <c r="H280" s="31"/>
      <c r="I280" s="30"/>
      <c r="J280" s="31"/>
      <c r="K280" s="30"/>
      <c r="L280" s="31"/>
      <c r="M280" s="71"/>
    </row>
    <row r="281" spans="1:15" s="33" customFormat="1" x14ac:dyDescent="0.35">
      <c r="A281" s="29"/>
      <c r="B281" s="30"/>
      <c r="C281" s="121" t="s">
        <v>14</v>
      </c>
      <c r="D281" s="30" t="s">
        <v>15</v>
      </c>
      <c r="E281" s="34">
        <v>0.12</v>
      </c>
      <c r="F281" s="32">
        <v>8.6999999999999993</v>
      </c>
      <c r="G281" s="30"/>
      <c r="H281" s="31"/>
      <c r="I281" s="30">
        <v>4.5999999999999996</v>
      </c>
      <c r="J281" s="32">
        <v>40.019999999999996</v>
      </c>
      <c r="K281" s="30"/>
      <c r="L281" s="31"/>
      <c r="M281" s="71">
        <f>H281+J281+L281</f>
        <v>40.019999999999996</v>
      </c>
      <c r="O281" s="85"/>
    </row>
    <row r="282" spans="1:15" s="33" customFormat="1" x14ac:dyDescent="0.35">
      <c r="A282" s="29"/>
      <c r="B282" s="30"/>
      <c r="C282" s="30" t="s">
        <v>22</v>
      </c>
      <c r="D282" s="30"/>
      <c r="E282" s="30"/>
      <c r="F282" s="31"/>
      <c r="G282" s="30"/>
      <c r="H282" s="31"/>
      <c r="I282" s="30"/>
      <c r="J282" s="31"/>
      <c r="K282" s="30"/>
      <c r="L282" s="31"/>
      <c r="M282" s="71"/>
    </row>
    <row r="283" spans="1:15" s="33" customFormat="1" x14ac:dyDescent="0.35">
      <c r="A283" s="29" t="s">
        <v>356</v>
      </c>
      <c r="B283" s="30"/>
      <c r="C283" s="121" t="s">
        <v>32</v>
      </c>
      <c r="D283" s="30" t="s">
        <v>24</v>
      </c>
      <c r="E283" s="34">
        <v>3.1399999999999997E-2</v>
      </c>
      <c r="F283" s="32">
        <v>2.2765</v>
      </c>
      <c r="G283" s="31">
        <v>3.55</v>
      </c>
      <c r="H283" s="31">
        <v>8.0815749999999991</v>
      </c>
      <c r="I283" s="30"/>
      <c r="J283" s="31"/>
      <c r="K283" s="30"/>
      <c r="L283" s="31"/>
      <c r="M283" s="71">
        <f>H283+J283+L283</f>
        <v>8.0815749999999991</v>
      </c>
    </row>
    <row r="284" spans="1:15" s="33" customFormat="1" x14ac:dyDescent="0.35">
      <c r="A284" s="29">
        <v>38</v>
      </c>
      <c r="B284" s="90" t="s">
        <v>73</v>
      </c>
      <c r="C284" s="121" t="s">
        <v>165</v>
      </c>
      <c r="D284" s="30" t="s">
        <v>39</v>
      </c>
      <c r="E284" s="30"/>
      <c r="F284" s="31">
        <v>10</v>
      </c>
      <c r="G284" s="30"/>
      <c r="H284" s="31"/>
      <c r="I284" s="30"/>
      <c r="J284" s="31"/>
      <c r="K284" s="30"/>
      <c r="L284" s="31"/>
      <c r="M284" s="71"/>
    </row>
    <row r="285" spans="1:15" s="33" customFormat="1" x14ac:dyDescent="0.35">
      <c r="A285" s="29"/>
      <c r="B285" s="30"/>
      <c r="C285" s="121" t="s">
        <v>14</v>
      </c>
      <c r="D285" s="30" t="s">
        <v>15</v>
      </c>
      <c r="E285" s="31">
        <v>0.38900000000000001</v>
      </c>
      <c r="F285" s="31">
        <v>3.89</v>
      </c>
      <c r="G285" s="30"/>
      <c r="H285" s="31"/>
      <c r="I285" s="32">
        <v>6</v>
      </c>
      <c r="J285" s="31">
        <v>23.34</v>
      </c>
      <c r="K285" s="30"/>
      <c r="L285" s="31"/>
      <c r="M285" s="71">
        <f>H285+J285+L285</f>
        <v>23.34</v>
      </c>
    </row>
    <row r="286" spans="1:15" s="33" customFormat="1" x14ac:dyDescent="0.35">
      <c r="A286" s="29"/>
      <c r="B286" s="30"/>
      <c r="C286" s="141" t="s">
        <v>17</v>
      </c>
      <c r="D286" s="86" t="s">
        <v>18</v>
      </c>
      <c r="E286" s="86">
        <v>0.151</v>
      </c>
      <c r="F286" s="31">
        <v>1.51</v>
      </c>
      <c r="G286" s="87"/>
      <c r="H286" s="87"/>
      <c r="I286" s="87"/>
      <c r="J286" s="88"/>
      <c r="K286" s="32">
        <v>4</v>
      </c>
      <c r="L286" s="90">
        <v>6.04</v>
      </c>
      <c r="M286" s="71">
        <f>H286+J286+L286</f>
        <v>6.04</v>
      </c>
    </row>
    <row r="287" spans="1:15" s="33" customFormat="1" x14ac:dyDescent="0.35">
      <c r="A287" s="29"/>
      <c r="B287" s="30"/>
      <c r="C287" s="30" t="s">
        <v>22</v>
      </c>
      <c r="D287" s="30"/>
      <c r="E287" s="30"/>
      <c r="F287" s="31"/>
      <c r="G287" s="30"/>
      <c r="H287" s="31"/>
      <c r="I287" s="30"/>
      <c r="J287" s="31"/>
      <c r="K287" s="30"/>
      <c r="L287" s="31"/>
      <c r="M287" s="71"/>
    </row>
    <row r="288" spans="1:15" s="33" customFormat="1" x14ac:dyDescent="0.35">
      <c r="A288" s="29" t="s">
        <v>357</v>
      </c>
      <c r="B288" s="30"/>
      <c r="C288" s="121" t="s">
        <v>166</v>
      </c>
      <c r="D288" s="30" t="s">
        <v>39</v>
      </c>
      <c r="E288" s="30"/>
      <c r="F288" s="31">
        <v>10</v>
      </c>
      <c r="G288" s="31">
        <v>3.2542372881355934</v>
      </c>
      <c r="H288" s="31">
        <v>32.542372881355931</v>
      </c>
      <c r="I288" s="30"/>
      <c r="J288" s="31"/>
      <c r="K288" s="30"/>
      <c r="L288" s="31"/>
      <c r="M288" s="71">
        <f>H288+J288+L288</f>
        <v>32.542372881355931</v>
      </c>
    </row>
    <row r="289" spans="1:13" s="33" customFormat="1" x14ac:dyDescent="0.35">
      <c r="A289" s="29"/>
      <c r="B289" s="30"/>
      <c r="C289" s="121" t="s">
        <v>23</v>
      </c>
      <c r="D289" s="30" t="s">
        <v>18</v>
      </c>
      <c r="E289" s="34">
        <v>2.4E-2</v>
      </c>
      <c r="F289" s="31">
        <v>0.24</v>
      </c>
      <c r="G289" s="32">
        <v>4</v>
      </c>
      <c r="H289" s="31">
        <v>0.96</v>
      </c>
      <c r="I289" s="30"/>
      <c r="J289" s="31"/>
      <c r="K289" s="30"/>
      <c r="L289" s="31"/>
      <c r="M289" s="71">
        <f>H289+J289+L289</f>
        <v>0.96</v>
      </c>
    </row>
    <row r="290" spans="1:13" s="33" customFormat="1" x14ac:dyDescent="0.35">
      <c r="A290" s="29">
        <v>39</v>
      </c>
      <c r="B290" s="130"/>
      <c r="C290" s="121" t="s">
        <v>226</v>
      </c>
      <c r="D290" s="30" t="s">
        <v>39</v>
      </c>
      <c r="E290" s="30"/>
      <c r="F290" s="80">
        <v>40</v>
      </c>
      <c r="G290" s="31">
        <v>3.7288135593220342</v>
      </c>
      <c r="H290" s="31">
        <v>149.15254237288136</v>
      </c>
      <c r="I290" s="30"/>
      <c r="J290" s="31"/>
      <c r="K290" s="30"/>
      <c r="L290" s="31"/>
      <c r="M290" s="71">
        <f>H290+J290+L290</f>
        <v>149.15254237288136</v>
      </c>
    </row>
    <row r="291" spans="1:13" s="33" customFormat="1" x14ac:dyDescent="0.35">
      <c r="A291" s="29">
        <v>40</v>
      </c>
      <c r="B291" s="90" t="s">
        <v>72</v>
      </c>
      <c r="C291" s="121" t="s">
        <v>83</v>
      </c>
      <c r="D291" s="30" t="s">
        <v>24</v>
      </c>
      <c r="E291" s="30"/>
      <c r="F291" s="31">
        <v>53.5</v>
      </c>
      <c r="G291" s="30"/>
      <c r="H291" s="31"/>
      <c r="I291" s="30"/>
      <c r="J291" s="31"/>
      <c r="K291" s="30"/>
      <c r="L291" s="31"/>
      <c r="M291" s="71"/>
    </row>
    <row r="292" spans="1:13" s="33" customFormat="1" x14ac:dyDescent="0.35">
      <c r="A292" s="29"/>
      <c r="B292" s="30"/>
      <c r="C292" s="121" t="s">
        <v>14</v>
      </c>
      <c r="D292" s="30" t="s">
        <v>15</v>
      </c>
      <c r="E292" s="31">
        <v>7.0999999999999994E-2</v>
      </c>
      <c r="F292" s="31">
        <v>3.7984999999999998</v>
      </c>
      <c r="G292" s="30"/>
      <c r="H292" s="31"/>
      <c r="I292" s="32">
        <v>4.5999999999999996</v>
      </c>
      <c r="J292" s="31">
        <v>17.473099999999999</v>
      </c>
      <c r="K292" s="30"/>
      <c r="L292" s="31"/>
      <c r="M292" s="71">
        <f>H292+J292+L292</f>
        <v>17.473099999999999</v>
      </c>
    </row>
    <row r="293" spans="1:13" s="33" customFormat="1" x14ac:dyDescent="0.35">
      <c r="A293" s="29"/>
      <c r="B293" s="30"/>
      <c r="C293" s="141" t="s">
        <v>17</v>
      </c>
      <c r="D293" s="86" t="s">
        <v>18</v>
      </c>
      <c r="E293" s="86">
        <v>9.2099999999999987E-2</v>
      </c>
      <c r="F293" s="31">
        <v>4.9273499999999997</v>
      </c>
      <c r="G293" s="87"/>
      <c r="H293" s="87"/>
      <c r="I293" s="87"/>
      <c r="J293" s="88"/>
      <c r="K293" s="32">
        <v>4</v>
      </c>
      <c r="L293" s="90">
        <v>19.709399999999999</v>
      </c>
      <c r="M293" s="71">
        <f>H293+J293+L293</f>
        <v>19.709399999999999</v>
      </c>
    </row>
    <row r="294" spans="1:13" s="33" customFormat="1" x14ac:dyDescent="0.35">
      <c r="A294" s="29"/>
      <c r="B294" s="30"/>
      <c r="C294" s="30" t="s">
        <v>22</v>
      </c>
      <c r="D294" s="30"/>
      <c r="E294" s="30"/>
      <c r="F294" s="31"/>
      <c r="G294" s="30"/>
      <c r="H294" s="31"/>
      <c r="I294" s="30"/>
      <c r="J294" s="31"/>
      <c r="K294" s="30"/>
      <c r="L294" s="31"/>
      <c r="M294" s="71"/>
    </row>
    <row r="295" spans="1:13" s="33" customFormat="1" x14ac:dyDescent="0.35">
      <c r="A295" s="29" t="s">
        <v>358</v>
      </c>
      <c r="B295" s="30" t="s">
        <v>85</v>
      </c>
      <c r="C295" s="121" t="s">
        <v>84</v>
      </c>
      <c r="D295" s="30" t="s">
        <v>24</v>
      </c>
      <c r="E295" s="30">
        <v>1.01</v>
      </c>
      <c r="F295" s="32">
        <v>54.035000000000004</v>
      </c>
      <c r="G295" s="31">
        <v>11.9</v>
      </c>
      <c r="H295" s="31">
        <v>643.01650000000006</v>
      </c>
      <c r="I295" s="30"/>
      <c r="J295" s="31"/>
      <c r="K295" s="30"/>
      <c r="L295" s="31"/>
      <c r="M295" s="71">
        <f>H295+J295+L295</f>
        <v>643.01650000000006</v>
      </c>
    </row>
    <row r="296" spans="1:13" s="33" customFormat="1" x14ac:dyDescent="0.35">
      <c r="A296" s="29"/>
      <c r="B296" s="30"/>
      <c r="C296" s="121" t="s">
        <v>23</v>
      </c>
      <c r="D296" s="30" t="s">
        <v>18</v>
      </c>
      <c r="E296" s="34">
        <v>5.1600000000000005E-3</v>
      </c>
      <c r="F296" s="31">
        <v>0.27606000000000003</v>
      </c>
      <c r="G296" s="32">
        <v>4</v>
      </c>
      <c r="H296" s="31">
        <v>1.1042400000000001</v>
      </c>
      <c r="I296" s="30"/>
      <c r="J296" s="31"/>
      <c r="K296" s="30"/>
      <c r="L296" s="31"/>
      <c r="M296" s="71">
        <f>H296+J296+L296</f>
        <v>1.1042400000000001</v>
      </c>
    </row>
    <row r="297" spans="1:13" s="33" customFormat="1" x14ac:dyDescent="0.35">
      <c r="A297" s="29">
        <v>41</v>
      </c>
      <c r="B297" s="90" t="s">
        <v>397</v>
      </c>
      <c r="C297" s="121" t="s">
        <v>87</v>
      </c>
      <c r="D297" s="30" t="s">
        <v>24</v>
      </c>
      <c r="E297" s="30"/>
      <c r="F297" s="31">
        <v>53.5</v>
      </c>
      <c r="G297" s="30"/>
      <c r="H297" s="31"/>
      <c r="I297" s="30"/>
      <c r="J297" s="31"/>
      <c r="K297" s="30"/>
      <c r="L297" s="31"/>
      <c r="M297" s="71"/>
    </row>
    <row r="298" spans="1:13" s="33" customFormat="1" x14ac:dyDescent="0.35">
      <c r="A298" s="29"/>
      <c r="B298" s="30"/>
      <c r="C298" s="121" t="s">
        <v>14</v>
      </c>
      <c r="D298" s="30" t="s">
        <v>15</v>
      </c>
      <c r="E298" s="34">
        <v>0.11</v>
      </c>
      <c r="F298" s="32">
        <v>5.8849999999999998</v>
      </c>
      <c r="G298" s="30"/>
      <c r="H298" s="31"/>
      <c r="I298" s="30">
        <v>4.5999999999999996</v>
      </c>
      <c r="J298" s="32">
        <v>27.070999999999998</v>
      </c>
      <c r="K298" s="30"/>
      <c r="L298" s="31"/>
      <c r="M298" s="71">
        <f>H298+J298+L298</f>
        <v>27.070999999999998</v>
      </c>
    </row>
    <row r="299" spans="1:13" s="33" customFormat="1" x14ac:dyDescent="0.35">
      <c r="A299" s="29"/>
      <c r="B299" s="30"/>
      <c r="C299" s="30" t="s">
        <v>22</v>
      </c>
      <c r="D299" s="30"/>
      <c r="E299" s="30"/>
      <c r="F299" s="31"/>
      <c r="G299" s="30"/>
      <c r="H299" s="31"/>
      <c r="I299" s="30"/>
      <c r="J299" s="31"/>
      <c r="K299" s="30"/>
      <c r="L299" s="31"/>
      <c r="M299" s="71"/>
    </row>
    <row r="300" spans="1:13" s="33" customFormat="1" x14ac:dyDescent="0.35">
      <c r="A300" s="29" t="s">
        <v>359</v>
      </c>
      <c r="B300" s="30"/>
      <c r="C300" s="121" t="s">
        <v>32</v>
      </c>
      <c r="D300" s="30" t="s">
        <v>24</v>
      </c>
      <c r="E300" s="30">
        <v>1.7999999999999999E-2</v>
      </c>
      <c r="F300" s="32">
        <v>0.96299999999999997</v>
      </c>
      <c r="G300" s="31">
        <v>3.55</v>
      </c>
      <c r="H300" s="31">
        <v>3.4186499999999995</v>
      </c>
      <c r="I300" s="30"/>
      <c r="J300" s="31"/>
      <c r="K300" s="30"/>
      <c r="L300" s="31"/>
      <c r="M300" s="71">
        <f>H300+J300+L300</f>
        <v>3.4186499999999995</v>
      </c>
    </row>
    <row r="301" spans="1:13" s="33" customFormat="1" x14ac:dyDescent="0.35">
      <c r="A301" s="29">
        <v>42</v>
      </c>
      <c r="B301" s="90" t="s">
        <v>73</v>
      </c>
      <c r="C301" s="121" t="s">
        <v>93</v>
      </c>
      <c r="D301" s="30" t="s">
        <v>39</v>
      </c>
      <c r="E301" s="30"/>
      <c r="F301" s="31">
        <v>21</v>
      </c>
      <c r="G301" s="30"/>
      <c r="H301" s="31"/>
      <c r="I301" s="30"/>
      <c r="J301" s="31"/>
      <c r="K301" s="30"/>
      <c r="L301" s="31"/>
      <c r="M301" s="71"/>
    </row>
    <row r="302" spans="1:13" s="33" customFormat="1" x14ac:dyDescent="0.35">
      <c r="A302" s="29"/>
      <c r="B302" s="30"/>
      <c r="C302" s="121" t="s">
        <v>14</v>
      </c>
      <c r="D302" s="30" t="s">
        <v>15</v>
      </c>
      <c r="E302" s="31">
        <v>0.38900000000000001</v>
      </c>
      <c r="F302" s="31">
        <v>8.1690000000000005</v>
      </c>
      <c r="G302" s="30"/>
      <c r="H302" s="31"/>
      <c r="I302" s="32">
        <v>6</v>
      </c>
      <c r="J302" s="31">
        <v>49.014000000000003</v>
      </c>
      <c r="K302" s="30"/>
      <c r="L302" s="31"/>
      <c r="M302" s="71">
        <f>H302+J302+L302</f>
        <v>49.014000000000003</v>
      </c>
    </row>
    <row r="303" spans="1:13" s="33" customFormat="1" x14ac:dyDescent="0.35">
      <c r="A303" s="29"/>
      <c r="B303" s="30"/>
      <c r="C303" s="141" t="s">
        <v>17</v>
      </c>
      <c r="D303" s="86" t="s">
        <v>18</v>
      </c>
      <c r="E303" s="86">
        <v>0.151</v>
      </c>
      <c r="F303" s="31">
        <v>3.1709999999999998</v>
      </c>
      <c r="G303" s="87"/>
      <c r="H303" s="87"/>
      <c r="I303" s="87"/>
      <c r="J303" s="88"/>
      <c r="K303" s="32">
        <v>4</v>
      </c>
      <c r="L303" s="90">
        <v>12.683999999999999</v>
      </c>
      <c r="M303" s="71">
        <f>H303+J303+L303</f>
        <v>12.683999999999999</v>
      </c>
    </row>
    <row r="304" spans="1:13" s="33" customFormat="1" x14ac:dyDescent="0.35">
      <c r="A304" s="29"/>
      <c r="B304" s="30"/>
      <c r="C304" s="30" t="s">
        <v>22</v>
      </c>
      <c r="D304" s="30"/>
      <c r="E304" s="30"/>
      <c r="F304" s="31"/>
      <c r="G304" s="30"/>
      <c r="H304" s="31"/>
      <c r="I304" s="30"/>
      <c r="J304" s="31"/>
      <c r="K304" s="30"/>
      <c r="L304" s="31"/>
      <c r="M304" s="71"/>
    </row>
    <row r="305" spans="1:14" s="33" customFormat="1" x14ac:dyDescent="0.35">
      <c r="A305" s="29" t="s">
        <v>360</v>
      </c>
      <c r="B305" s="30"/>
      <c r="C305" s="121" t="s">
        <v>92</v>
      </c>
      <c r="D305" s="30" t="s">
        <v>39</v>
      </c>
      <c r="E305" s="30"/>
      <c r="F305" s="31">
        <v>21</v>
      </c>
      <c r="G305" s="31">
        <v>1.1779661016949152</v>
      </c>
      <c r="H305" s="31">
        <v>24.737288135593218</v>
      </c>
      <c r="I305" s="30"/>
      <c r="J305" s="31"/>
      <c r="K305" s="30"/>
      <c r="L305" s="31"/>
      <c r="M305" s="71">
        <f>H305+J305+L305</f>
        <v>24.737288135593218</v>
      </c>
    </row>
    <row r="306" spans="1:14" s="33" customFormat="1" x14ac:dyDescent="0.35">
      <c r="A306" s="29"/>
      <c r="B306" s="30"/>
      <c r="C306" s="121" t="s">
        <v>23</v>
      </c>
      <c r="D306" s="30" t="s">
        <v>18</v>
      </c>
      <c r="E306" s="34">
        <v>2.4E-2</v>
      </c>
      <c r="F306" s="31">
        <v>0.504</v>
      </c>
      <c r="G306" s="32">
        <v>4</v>
      </c>
      <c r="H306" s="31">
        <v>2.016</v>
      </c>
      <c r="I306" s="30"/>
      <c r="J306" s="31"/>
      <c r="K306" s="30"/>
      <c r="L306" s="31"/>
      <c r="M306" s="71">
        <f>H306+J306+L306</f>
        <v>2.016</v>
      </c>
    </row>
    <row r="307" spans="1:14" s="33" customFormat="1" x14ac:dyDescent="0.35">
      <c r="A307" s="29">
        <v>43</v>
      </c>
      <c r="B307" s="130"/>
      <c r="C307" s="121" t="s">
        <v>227</v>
      </c>
      <c r="D307" s="30" t="s">
        <v>39</v>
      </c>
      <c r="E307" s="30"/>
      <c r="F307" s="80">
        <v>84</v>
      </c>
      <c r="G307" s="30">
        <v>0.32</v>
      </c>
      <c r="H307" s="31">
        <v>26.88</v>
      </c>
      <c r="I307" s="30"/>
      <c r="J307" s="31"/>
      <c r="K307" s="30"/>
      <c r="L307" s="31"/>
      <c r="M307" s="71">
        <f>H307+J307+L307</f>
        <v>26.88</v>
      </c>
    </row>
    <row r="308" spans="1:14" s="33" customFormat="1" x14ac:dyDescent="0.35">
      <c r="A308" s="29">
        <v>44</v>
      </c>
      <c r="B308" s="90" t="s">
        <v>170</v>
      </c>
      <c r="C308" s="121" t="s">
        <v>174</v>
      </c>
      <c r="D308" s="30" t="s">
        <v>24</v>
      </c>
      <c r="E308" s="30"/>
      <c r="F308" s="31">
        <v>3</v>
      </c>
      <c r="G308" s="30"/>
      <c r="H308" s="31"/>
      <c r="I308" s="30"/>
      <c r="J308" s="31"/>
      <c r="K308" s="30"/>
      <c r="L308" s="31"/>
      <c r="M308" s="28"/>
      <c r="N308" s="21"/>
    </row>
    <row r="309" spans="1:14" s="33" customFormat="1" x14ac:dyDescent="0.35">
      <c r="A309" s="29"/>
      <c r="B309" s="30"/>
      <c r="C309" s="121" t="s">
        <v>14</v>
      </c>
      <c r="D309" s="30" t="s">
        <v>15</v>
      </c>
      <c r="E309" s="34">
        <v>4.9999999999999906E-3</v>
      </c>
      <c r="F309" s="31">
        <v>1.4999999999999972E-2</v>
      </c>
      <c r="G309" s="30"/>
      <c r="H309" s="31"/>
      <c r="I309" s="32">
        <v>4.5999999999999996</v>
      </c>
      <c r="J309" s="31">
        <v>6.8999999999999867E-2</v>
      </c>
      <c r="K309" s="30"/>
      <c r="L309" s="31"/>
      <c r="M309" s="28">
        <f t="shared" ref="M309:M317" si="18">H309+J309+L309</f>
        <v>6.8999999999999867E-2</v>
      </c>
      <c r="N309" s="21"/>
    </row>
    <row r="310" spans="1:14" s="33" customFormat="1" x14ac:dyDescent="0.35">
      <c r="A310" s="29"/>
      <c r="B310" s="30"/>
      <c r="C310" s="141" t="s">
        <v>17</v>
      </c>
      <c r="D310" s="86" t="s">
        <v>18</v>
      </c>
      <c r="E310" s="86">
        <v>5.3800000000000001E-2</v>
      </c>
      <c r="F310" s="31">
        <v>0.16139999999999999</v>
      </c>
      <c r="G310" s="87"/>
      <c r="H310" s="87"/>
      <c r="I310" s="87"/>
      <c r="J310" s="88"/>
      <c r="K310" s="89">
        <v>4</v>
      </c>
      <c r="L310" s="90">
        <v>0.64559999999999995</v>
      </c>
      <c r="M310" s="28">
        <f t="shared" si="18"/>
        <v>0.64559999999999995</v>
      </c>
      <c r="N310" s="21"/>
    </row>
    <row r="311" spans="1:14" s="33" customFormat="1" x14ac:dyDescent="0.35">
      <c r="A311" s="29"/>
      <c r="B311" s="30"/>
      <c r="C311" s="30" t="s">
        <v>22</v>
      </c>
      <c r="D311" s="30"/>
      <c r="E311" s="30"/>
      <c r="F311" s="31"/>
      <c r="G311" s="30"/>
      <c r="H311" s="31"/>
      <c r="I311" s="30"/>
      <c r="J311" s="31"/>
      <c r="K311" s="30"/>
      <c r="L311" s="31"/>
      <c r="M311" s="28"/>
    </row>
    <row r="312" spans="1:14" s="33" customFormat="1" x14ac:dyDescent="0.35">
      <c r="A312" s="29" t="s">
        <v>361</v>
      </c>
      <c r="B312" s="30" t="s">
        <v>173</v>
      </c>
      <c r="C312" s="121" t="s">
        <v>171</v>
      </c>
      <c r="D312" s="30" t="s">
        <v>24</v>
      </c>
      <c r="E312" s="30">
        <v>1.01</v>
      </c>
      <c r="F312" s="31">
        <v>3.0300000000000002</v>
      </c>
      <c r="G312" s="31">
        <v>5.5</v>
      </c>
      <c r="H312" s="31">
        <v>16.665000000000003</v>
      </c>
      <c r="I312" s="30"/>
      <c r="J312" s="31"/>
      <c r="K312" s="30"/>
      <c r="L312" s="31"/>
      <c r="M312" s="28">
        <f t="shared" si="18"/>
        <v>16.665000000000003</v>
      </c>
      <c r="N312" s="21"/>
    </row>
    <row r="313" spans="1:14" s="33" customFormat="1" x14ac:dyDescent="0.35">
      <c r="A313" s="29"/>
      <c r="B313" s="30"/>
      <c r="C313" s="121" t="s">
        <v>23</v>
      </c>
      <c r="D313" s="30" t="s">
        <v>18</v>
      </c>
      <c r="E313" s="77">
        <v>1.1999999999999999E-3</v>
      </c>
      <c r="F313" s="31">
        <v>3.5999999999999999E-3</v>
      </c>
      <c r="G313" s="32">
        <v>4</v>
      </c>
      <c r="H313" s="31">
        <v>1.44E-2</v>
      </c>
      <c r="I313" s="30"/>
      <c r="J313" s="31"/>
      <c r="K313" s="30"/>
      <c r="L313" s="31"/>
      <c r="M313" s="28">
        <f t="shared" si="18"/>
        <v>1.44E-2</v>
      </c>
    </row>
    <row r="314" spans="1:14" s="33" customFormat="1" x14ac:dyDescent="0.35">
      <c r="A314" s="29">
        <v>45</v>
      </c>
      <c r="B314" s="90" t="s">
        <v>397</v>
      </c>
      <c r="C314" s="121" t="s">
        <v>172</v>
      </c>
      <c r="D314" s="30" t="s">
        <v>24</v>
      </c>
      <c r="E314" s="30"/>
      <c r="F314" s="31">
        <v>3</v>
      </c>
      <c r="G314" s="30"/>
      <c r="H314" s="31"/>
      <c r="I314" s="30"/>
      <c r="J314" s="31"/>
      <c r="K314" s="30"/>
      <c r="L314" s="31"/>
      <c r="M314" s="28"/>
    </row>
    <row r="315" spans="1:14" s="33" customFormat="1" x14ac:dyDescent="0.35">
      <c r="A315" s="29"/>
      <c r="B315" s="30"/>
      <c r="C315" s="121" t="s">
        <v>14</v>
      </c>
      <c r="D315" s="30" t="s">
        <v>15</v>
      </c>
      <c r="E315" s="31">
        <v>0.1</v>
      </c>
      <c r="F315" s="32">
        <v>0.30000000000000004</v>
      </c>
      <c r="G315" s="30"/>
      <c r="H315" s="31"/>
      <c r="I315" s="30">
        <v>4.5999999999999996</v>
      </c>
      <c r="J315" s="32">
        <v>1.3800000000000001</v>
      </c>
      <c r="K315" s="30"/>
      <c r="L315" s="31"/>
      <c r="M315" s="28">
        <f t="shared" si="18"/>
        <v>1.3800000000000001</v>
      </c>
    </row>
    <row r="316" spans="1:14" s="33" customFormat="1" x14ac:dyDescent="0.35">
      <c r="A316" s="29"/>
      <c r="B316" s="30"/>
      <c r="C316" s="30" t="s">
        <v>22</v>
      </c>
      <c r="D316" s="30"/>
      <c r="E316" s="30"/>
      <c r="F316" s="31"/>
      <c r="G316" s="30"/>
      <c r="H316" s="31"/>
      <c r="I316" s="30"/>
      <c r="J316" s="31"/>
      <c r="K316" s="30"/>
      <c r="L316" s="31"/>
      <c r="M316" s="28"/>
    </row>
    <row r="317" spans="1:14" s="33" customFormat="1" x14ac:dyDescent="0.35">
      <c r="A317" s="29" t="s">
        <v>362</v>
      </c>
      <c r="B317" s="30"/>
      <c r="C317" s="121" t="s">
        <v>32</v>
      </c>
      <c r="D317" s="30" t="s">
        <v>24</v>
      </c>
      <c r="E317" s="30">
        <v>1.98E-3</v>
      </c>
      <c r="F317" s="77">
        <v>5.94E-3</v>
      </c>
      <c r="G317" s="31">
        <v>3.55</v>
      </c>
      <c r="H317" s="31">
        <v>2.1086999999999998E-2</v>
      </c>
      <c r="I317" s="30"/>
      <c r="J317" s="31"/>
      <c r="K317" s="30"/>
      <c r="L317" s="31"/>
      <c r="M317" s="28">
        <f t="shared" si="18"/>
        <v>2.1086999999999998E-2</v>
      </c>
      <c r="N317" s="21"/>
    </row>
    <row r="318" spans="1:14" s="33" customFormat="1" x14ac:dyDescent="0.35">
      <c r="A318" s="29">
        <v>46</v>
      </c>
      <c r="B318" s="90" t="s">
        <v>73</v>
      </c>
      <c r="C318" s="121" t="s">
        <v>398</v>
      </c>
      <c r="D318" s="30" t="s">
        <v>39</v>
      </c>
      <c r="E318" s="30"/>
      <c r="F318" s="31">
        <v>2</v>
      </c>
      <c r="G318" s="30"/>
      <c r="H318" s="31"/>
      <c r="I318" s="30"/>
      <c r="J318" s="31"/>
      <c r="K318" s="30"/>
      <c r="L318" s="31"/>
      <c r="M318" s="71"/>
    </row>
    <row r="319" spans="1:14" s="33" customFormat="1" x14ac:dyDescent="0.35">
      <c r="A319" s="29"/>
      <c r="B319" s="30"/>
      <c r="C319" s="121" t="s">
        <v>14</v>
      </c>
      <c r="D319" s="30" t="s">
        <v>15</v>
      </c>
      <c r="E319" s="31">
        <v>0.38900000000000001</v>
      </c>
      <c r="F319" s="31">
        <v>0.77800000000000002</v>
      </c>
      <c r="G319" s="30"/>
      <c r="H319" s="31"/>
      <c r="I319" s="32">
        <v>6</v>
      </c>
      <c r="J319" s="31">
        <v>4.6680000000000001</v>
      </c>
      <c r="K319" s="30"/>
      <c r="L319" s="31"/>
      <c r="M319" s="71">
        <f>H319+J319+L319</f>
        <v>4.6680000000000001</v>
      </c>
    </row>
    <row r="320" spans="1:14" s="33" customFormat="1" x14ac:dyDescent="0.35">
      <c r="A320" s="29"/>
      <c r="B320" s="30"/>
      <c r="C320" s="141" t="s">
        <v>17</v>
      </c>
      <c r="D320" s="86" t="s">
        <v>18</v>
      </c>
      <c r="E320" s="86">
        <v>0.151</v>
      </c>
      <c r="F320" s="31">
        <v>0.30199999999999999</v>
      </c>
      <c r="G320" s="87"/>
      <c r="H320" s="87"/>
      <c r="I320" s="87"/>
      <c r="J320" s="88"/>
      <c r="K320" s="89">
        <v>4</v>
      </c>
      <c r="L320" s="90">
        <v>1.208</v>
      </c>
      <c r="M320" s="71">
        <f>H320+J320+L320</f>
        <v>1.208</v>
      </c>
    </row>
    <row r="321" spans="1:13" s="33" customFormat="1" x14ac:dyDescent="0.35">
      <c r="A321" s="29"/>
      <c r="B321" s="30"/>
      <c r="C321" s="30" t="s">
        <v>22</v>
      </c>
      <c r="D321" s="30"/>
      <c r="E321" s="30"/>
      <c r="F321" s="31"/>
      <c r="G321" s="30"/>
      <c r="H321" s="31"/>
      <c r="I321" s="30"/>
      <c r="J321" s="31"/>
      <c r="K321" s="30"/>
      <c r="L321" s="31"/>
      <c r="M321" s="71"/>
    </row>
    <row r="322" spans="1:13" s="33" customFormat="1" x14ac:dyDescent="0.35">
      <c r="A322" s="29" t="s">
        <v>363</v>
      </c>
      <c r="B322" s="30"/>
      <c r="C322" s="121" t="s">
        <v>175</v>
      </c>
      <c r="D322" s="30" t="s">
        <v>39</v>
      </c>
      <c r="E322" s="30"/>
      <c r="F322" s="31">
        <v>2</v>
      </c>
      <c r="G322" s="31">
        <v>3.754237288135593</v>
      </c>
      <c r="H322" s="31">
        <v>7.508474576271186</v>
      </c>
      <c r="I322" s="30"/>
      <c r="J322" s="31"/>
      <c r="K322" s="30"/>
      <c r="L322" s="31"/>
      <c r="M322" s="71">
        <f>H322+J322+L322</f>
        <v>7.508474576271186</v>
      </c>
    </row>
    <row r="323" spans="1:13" s="33" customFormat="1" x14ac:dyDescent="0.35">
      <c r="A323" s="29"/>
      <c r="B323" s="30"/>
      <c r="C323" s="121" t="s">
        <v>23</v>
      </c>
      <c r="D323" s="30" t="s">
        <v>18</v>
      </c>
      <c r="E323" s="34">
        <v>2.4E-2</v>
      </c>
      <c r="F323" s="31">
        <v>4.8000000000000001E-2</v>
      </c>
      <c r="G323" s="32">
        <v>4</v>
      </c>
      <c r="H323" s="31">
        <v>0.192</v>
      </c>
      <c r="I323" s="30"/>
      <c r="J323" s="31"/>
      <c r="K323" s="30"/>
      <c r="L323" s="31"/>
      <c r="M323" s="71">
        <f>H323+J323+L323</f>
        <v>0.192</v>
      </c>
    </row>
    <row r="324" spans="1:13" s="33" customFormat="1" x14ac:dyDescent="0.35">
      <c r="A324" s="29">
        <v>47</v>
      </c>
      <c r="B324" s="43" t="s">
        <v>96</v>
      </c>
      <c r="C324" s="121" t="s">
        <v>97</v>
      </c>
      <c r="D324" s="30" t="s">
        <v>24</v>
      </c>
      <c r="E324" s="30"/>
      <c r="F324" s="31">
        <v>116</v>
      </c>
      <c r="G324" s="30"/>
      <c r="H324" s="31"/>
      <c r="I324" s="30"/>
      <c r="J324" s="31"/>
      <c r="K324" s="30"/>
      <c r="L324" s="31"/>
      <c r="M324" s="71"/>
    </row>
    <row r="325" spans="1:13" s="33" customFormat="1" x14ac:dyDescent="0.35">
      <c r="A325" s="29"/>
      <c r="B325" s="30"/>
      <c r="C325" s="121" t="s">
        <v>14</v>
      </c>
      <c r="D325" s="30" t="s">
        <v>15</v>
      </c>
      <c r="E325" s="34">
        <v>4.4999999999999998E-2</v>
      </c>
      <c r="F325" s="31">
        <v>5.22</v>
      </c>
      <c r="G325" s="30"/>
      <c r="H325" s="31"/>
      <c r="I325" s="32">
        <v>4.5999999999999996</v>
      </c>
      <c r="J325" s="31">
        <v>24.011999999999997</v>
      </c>
      <c r="K325" s="30"/>
      <c r="L325" s="31"/>
      <c r="M325" s="71">
        <f>H325+J325+L325</f>
        <v>24.011999999999997</v>
      </c>
    </row>
    <row r="326" spans="1:13" s="33" customFormat="1" x14ac:dyDescent="0.35">
      <c r="A326" s="29"/>
      <c r="B326" s="30"/>
      <c r="C326" s="30" t="s">
        <v>22</v>
      </c>
      <c r="D326" s="30"/>
      <c r="E326" s="30"/>
      <c r="F326" s="31"/>
      <c r="G326" s="30"/>
      <c r="H326" s="31"/>
      <c r="I326" s="30"/>
      <c r="J326" s="31"/>
      <c r="K326" s="30"/>
      <c r="L326" s="31"/>
      <c r="M326" s="71"/>
    </row>
    <row r="327" spans="1:13" s="33" customFormat="1" x14ac:dyDescent="0.35">
      <c r="A327" s="29" t="s">
        <v>364</v>
      </c>
      <c r="B327" s="30"/>
      <c r="C327" s="121" t="s">
        <v>98</v>
      </c>
      <c r="D327" s="30" t="s">
        <v>24</v>
      </c>
      <c r="E327" s="30"/>
      <c r="F327" s="31">
        <v>116</v>
      </c>
      <c r="G327" s="31">
        <v>0.7</v>
      </c>
      <c r="H327" s="31">
        <v>81.199999999999989</v>
      </c>
      <c r="I327" s="30"/>
      <c r="J327" s="31"/>
      <c r="K327" s="30"/>
      <c r="L327" s="31"/>
      <c r="M327" s="71">
        <f>H327+J327+L327</f>
        <v>81.199999999999989</v>
      </c>
    </row>
    <row r="328" spans="1:13" s="33" customFormat="1" x14ac:dyDescent="0.35">
      <c r="A328" s="29">
        <v>48</v>
      </c>
      <c r="B328" s="43" t="s">
        <v>96</v>
      </c>
      <c r="C328" s="121" t="s">
        <v>176</v>
      </c>
      <c r="D328" s="30" t="s">
        <v>24</v>
      </c>
      <c r="E328" s="30"/>
      <c r="F328" s="31">
        <v>64.5</v>
      </c>
      <c r="G328" s="30"/>
      <c r="H328" s="31"/>
      <c r="I328" s="30"/>
      <c r="J328" s="31"/>
      <c r="K328" s="30"/>
      <c r="L328" s="31"/>
      <c r="M328" s="71"/>
    </row>
    <row r="329" spans="1:13" s="33" customFormat="1" x14ac:dyDescent="0.35">
      <c r="A329" s="29"/>
      <c r="B329" s="30"/>
      <c r="C329" s="121" t="s">
        <v>14</v>
      </c>
      <c r="D329" s="30" t="s">
        <v>15</v>
      </c>
      <c r="E329" s="34">
        <v>4.4999999999999998E-2</v>
      </c>
      <c r="F329" s="31">
        <v>2.9024999999999999</v>
      </c>
      <c r="G329" s="30"/>
      <c r="H329" s="31"/>
      <c r="I329" s="32">
        <v>4.5999999999999996</v>
      </c>
      <c r="J329" s="31">
        <v>13.351499999999998</v>
      </c>
      <c r="K329" s="30"/>
      <c r="L329" s="31"/>
      <c r="M329" s="71">
        <f>H329+J329+L329</f>
        <v>13.351499999999998</v>
      </c>
    </row>
    <row r="330" spans="1:13" s="33" customFormat="1" x14ac:dyDescent="0.35">
      <c r="A330" s="29"/>
      <c r="B330" s="30"/>
      <c r="C330" s="30" t="s">
        <v>22</v>
      </c>
      <c r="D330" s="30"/>
      <c r="E330" s="30"/>
      <c r="F330" s="31"/>
      <c r="G330" s="30"/>
      <c r="H330" s="31"/>
      <c r="I330" s="30"/>
      <c r="J330" s="31"/>
      <c r="K330" s="30"/>
      <c r="L330" s="31"/>
      <c r="M330" s="71"/>
    </row>
    <row r="331" spans="1:13" s="33" customFormat="1" x14ac:dyDescent="0.35">
      <c r="A331" s="29" t="s">
        <v>365</v>
      </c>
      <c r="B331" s="30"/>
      <c r="C331" s="121" t="s">
        <v>177</v>
      </c>
      <c r="D331" s="30" t="s">
        <v>24</v>
      </c>
      <c r="E331" s="30"/>
      <c r="F331" s="31">
        <v>64.5</v>
      </c>
      <c r="G331" s="31">
        <v>0.7</v>
      </c>
      <c r="H331" s="31">
        <v>45.15</v>
      </c>
      <c r="I331" s="30"/>
      <c r="J331" s="31"/>
      <c r="K331" s="30"/>
      <c r="L331" s="31"/>
      <c r="M331" s="71">
        <f>H331+J331+L331</f>
        <v>45.15</v>
      </c>
    </row>
    <row r="332" spans="1:13" s="33" customFormat="1" x14ac:dyDescent="0.35">
      <c r="A332" s="29">
        <v>49</v>
      </c>
      <c r="B332" s="90" t="s">
        <v>99</v>
      </c>
      <c r="C332" s="121" t="s">
        <v>124</v>
      </c>
      <c r="D332" s="30" t="s">
        <v>100</v>
      </c>
      <c r="E332" s="30"/>
      <c r="F332" s="92">
        <v>19</v>
      </c>
      <c r="G332" s="30"/>
      <c r="H332" s="31"/>
      <c r="I332" s="30"/>
      <c r="J332" s="31"/>
      <c r="K332" s="30"/>
      <c r="L332" s="31"/>
      <c r="M332" s="71"/>
    </row>
    <row r="333" spans="1:13" s="33" customFormat="1" x14ac:dyDescent="0.35">
      <c r="A333" s="29"/>
      <c r="B333" s="30"/>
      <c r="C333" s="121" t="s">
        <v>14</v>
      </c>
      <c r="D333" s="30" t="s">
        <v>15</v>
      </c>
      <c r="E333" s="31">
        <v>16.8</v>
      </c>
      <c r="F333" s="32">
        <v>319.2</v>
      </c>
      <c r="G333" s="30"/>
      <c r="H333" s="31"/>
      <c r="I333" s="32">
        <v>6</v>
      </c>
      <c r="J333" s="32">
        <v>1915.1999999999998</v>
      </c>
      <c r="K333" s="32"/>
      <c r="L333" s="32"/>
      <c r="M333" s="93">
        <f>H333+J333+L333</f>
        <v>1915.1999999999998</v>
      </c>
    </row>
    <row r="334" spans="1:13" s="33" customFormat="1" x14ac:dyDescent="0.35">
      <c r="A334" s="29"/>
      <c r="B334" s="30"/>
      <c r="C334" s="30" t="s">
        <v>22</v>
      </c>
      <c r="D334" s="30"/>
      <c r="E334" s="30"/>
      <c r="F334" s="31"/>
      <c r="G334" s="30"/>
      <c r="H334" s="31"/>
      <c r="I334" s="30"/>
      <c r="J334" s="31"/>
      <c r="K334" s="30"/>
      <c r="L334" s="31"/>
      <c r="M334" s="71"/>
    </row>
    <row r="335" spans="1:13" s="33" customFormat="1" x14ac:dyDescent="0.35">
      <c r="A335" s="42" t="s">
        <v>366</v>
      </c>
      <c r="B335" s="30" t="s">
        <v>154</v>
      </c>
      <c r="C335" s="124" t="s">
        <v>153</v>
      </c>
      <c r="D335" s="43" t="s">
        <v>20</v>
      </c>
      <c r="E335" s="30">
        <v>0.05</v>
      </c>
      <c r="F335" s="31">
        <f>E335*F332</f>
        <v>0.95000000000000007</v>
      </c>
      <c r="G335" s="31">
        <v>88</v>
      </c>
      <c r="H335" s="31">
        <f t="shared" ref="H335" si="19">F335*G335</f>
        <v>83.600000000000009</v>
      </c>
      <c r="I335" s="30"/>
      <c r="J335" s="31"/>
      <c r="K335" s="30"/>
      <c r="L335" s="31"/>
      <c r="M335" s="71">
        <f t="shared" ref="M335:M336" si="20">H335+J335+L335</f>
        <v>83.600000000000009</v>
      </c>
    </row>
    <row r="336" spans="1:13" s="33" customFormat="1" x14ac:dyDescent="0.35">
      <c r="A336" s="42" t="s">
        <v>367</v>
      </c>
      <c r="B336" s="30" t="s">
        <v>155</v>
      </c>
      <c r="C336" s="124" t="s">
        <v>115</v>
      </c>
      <c r="D336" s="43" t="s">
        <v>116</v>
      </c>
      <c r="E336" s="32">
        <f>1.25*8</f>
        <v>10</v>
      </c>
      <c r="F336" s="31">
        <f>E336*F335</f>
        <v>9.5</v>
      </c>
      <c r="G336" s="31">
        <v>3.9</v>
      </c>
      <c r="H336" s="31">
        <f>G336*F336</f>
        <v>37.049999999999997</v>
      </c>
      <c r="I336" s="30"/>
      <c r="J336" s="31"/>
      <c r="K336" s="30"/>
      <c r="L336" s="31"/>
      <c r="M336" s="71">
        <f t="shared" si="20"/>
        <v>37.049999999999997</v>
      </c>
    </row>
    <row r="337" spans="1:13" s="33" customFormat="1" x14ac:dyDescent="0.35">
      <c r="A337" s="29"/>
      <c r="B337" s="30"/>
      <c r="C337" s="121" t="s">
        <v>23</v>
      </c>
      <c r="D337" s="30" t="s">
        <v>18</v>
      </c>
      <c r="E337" s="31">
        <v>1.07</v>
      </c>
      <c r="F337" s="31">
        <v>20.330000000000002</v>
      </c>
      <c r="G337" s="32">
        <v>4</v>
      </c>
      <c r="H337" s="31">
        <v>81.320000000000007</v>
      </c>
      <c r="I337" s="30"/>
      <c r="J337" s="31"/>
      <c r="K337" s="30"/>
      <c r="L337" s="31"/>
      <c r="M337" s="71">
        <f>H337+J337+L337</f>
        <v>81.320000000000007</v>
      </c>
    </row>
    <row r="338" spans="1:13" s="33" customFormat="1" x14ac:dyDescent="0.35">
      <c r="A338" s="29">
        <v>50</v>
      </c>
      <c r="B338" s="90" t="s">
        <v>99</v>
      </c>
      <c r="C338" s="121" t="s">
        <v>137</v>
      </c>
      <c r="D338" s="30" t="s">
        <v>100</v>
      </c>
      <c r="E338" s="30"/>
      <c r="F338" s="92">
        <v>1</v>
      </c>
      <c r="G338" s="30"/>
      <c r="H338" s="31"/>
      <c r="I338" s="30"/>
      <c r="J338" s="31"/>
      <c r="K338" s="30"/>
      <c r="L338" s="31"/>
      <c r="M338" s="71"/>
    </row>
    <row r="339" spans="1:13" s="33" customFormat="1" x14ac:dyDescent="0.35">
      <c r="A339" s="29"/>
      <c r="B339" s="30"/>
      <c r="C339" s="121" t="s">
        <v>14</v>
      </c>
      <c r="D339" s="30" t="s">
        <v>15</v>
      </c>
      <c r="E339" s="31">
        <v>16.8</v>
      </c>
      <c r="F339" s="32">
        <v>16.8</v>
      </c>
      <c r="G339" s="30"/>
      <c r="H339" s="31"/>
      <c r="I339" s="32">
        <v>6</v>
      </c>
      <c r="J339" s="32">
        <v>100.80000000000001</v>
      </c>
      <c r="K339" s="32"/>
      <c r="L339" s="32"/>
      <c r="M339" s="93">
        <f>H339+J339+L339</f>
        <v>100.80000000000001</v>
      </c>
    </row>
    <row r="340" spans="1:13" s="33" customFormat="1" x14ac:dyDescent="0.35">
      <c r="A340" s="29"/>
      <c r="B340" s="30"/>
      <c r="C340" s="30" t="s">
        <v>22</v>
      </c>
      <c r="D340" s="30"/>
      <c r="E340" s="30"/>
      <c r="F340" s="31"/>
      <c r="G340" s="30"/>
      <c r="H340" s="31"/>
      <c r="I340" s="30"/>
      <c r="J340" s="31"/>
      <c r="K340" s="30"/>
      <c r="L340" s="31"/>
      <c r="M340" s="71"/>
    </row>
    <row r="341" spans="1:13" s="33" customFormat="1" x14ac:dyDescent="0.35">
      <c r="A341" s="42" t="s">
        <v>228</v>
      </c>
      <c r="B341" s="30" t="s">
        <v>154</v>
      </c>
      <c r="C341" s="124" t="s">
        <v>153</v>
      </c>
      <c r="D341" s="43" t="s">
        <v>20</v>
      </c>
      <c r="E341" s="30">
        <v>0.05</v>
      </c>
      <c r="F341" s="31">
        <f>E341*F338</f>
        <v>0.05</v>
      </c>
      <c r="G341" s="31">
        <v>88</v>
      </c>
      <c r="H341" s="31">
        <f t="shared" ref="H341" si="21">F341*G341</f>
        <v>4.4000000000000004</v>
      </c>
      <c r="I341" s="30"/>
      <c r="J341" s="31"/>
      <c r="K341" s="30"/>
      <c r="L341" s="31"/>
      <c r="M341" s="71">
        <f t="shared" ref="M341:M342" si="22">H341+J341+L341</f>
        <v>4.4000000000000004</v>
      </c>
    </row>
    <row r="342" spans="1:13" s="33" customFormat="1" x14ac:dyDescent="0.35">
      <c r="A342" s="42" t="s">
        <v>229</v>
      </c>
      <c r="B342" s="30" t="s">
        <v>155</v>
      </c>
      <c r="C342" s="124" t="s">
        <v>115</v>
      </c>
      <c r="D342" s="43" t="s">
        <v>116</v>
      </c>
      <c r="E342" s="32">
        <f>1.25*8</f>
        <v>10</v>
      </c>
      <c r="F342" s="31">
        <f>E342*F341</f>
        <v>0.5</v>
      </c>
      <c r="G342" s="31">
        <v>3.9</v>
      </c>
      <c r="H342" s="31">
        <f>G342*F342</f>
        <v>1.95</v>
      </c>
      <c r="I342" s="30"/>
      <c r="J342" s="31"/>
      <c r="K342" s="30"/>
      <c r="L342" s="31"/>
      <c r="M342" s="71">
        <f t="shared" si="22"/>
        <v>1.95</v>
      </c>
    </row>
    <row r="343" spans="1:13" s="33" customFormat="1" x14ac:dyDescent="0.35">
      <c r="A343" s="29"/>
      <c r="B343" s="30"/>
      <c r="C343" s="121" t="s">
        <v>23</v>
      </c>
      <c r="D343" s="30" t="s">
        <v>18</v>
      </c>
      <c r="E343" s="31">
        <v>1.07</v>
      </c>
      <c r="F343" s="31">
        <v>1.07</v>
      </c>
      <c r="G343" s="32">
        <v>4</v>
      </c>
      <c r="H343" s="31">
        <v>4.28</v>
      </c>
      <c r="I343" s="30"/>
      <c r="J343" s="31"/>
      <c r="K343" s="30"/>
      <c r="L343" s="31"/>
      <c r="M343" s="71">
        <f>H343+J343+L343</f>
        <v>4.28</v>
      </c>
    </row>
    <row r="344" spans="1:13" s="33" customFormat="1" x14ac:dyDescent="0.35">
      <c r="A344" s="29">
        <v>51</v>
      </c>
      <c r="B344" s="90" t="s">
        <v>99</v>
      </c>
      <c r="C344" s="121" t="s">
        <v>178</v>
      </c>
      <c r="D344" s="30" t="s">
        <v>100</v>
      </c>
      <c r="E344" s="30"/>
      <c r="F344" s="92">
        <v>11</v>
      </c>
      <c r="G344" s="30"/>
      <c r="H344" s="31"/>
      <c r="I344" s="30"/>
      <c r="J344" s="31"/>
      <c r="K344" s="30"/>
      <c r="L344" s="31"/>
      <c r="M344" s="71"/>
    </row>
    <row r="345" spans="1:13" s="33" customFormat="1" x14ac:dyDescent="0.35">
      <c r="A345" s="29"/>
      <c r="B345" s="30"/>
      <c r="C345" s="121" t="s">
        <v>14</v>
      </c>
      <c r="D345" s="30" t="s">
        <v>15</v>
      </c>
      <c r="E345" s="31">
        <v>16.8</v>
      </c>
      <c r="F345" s="32">
        <v>184.8</v>
      </c>
      <c r="G345" s="30"/>
      <c r="H345" s="31"/>
      <c r="I345" s="32">
        <v>6</v>
      </c>
      <c r="J345" s="32">
        <v>1108.8000000000002</v>
      </c>
      <c r="K345" s="32"/>
      <c r="L345" s="32"/>
      <c r="M345" s="93">
        <f>H345+J345+L345</f>
        <v>1108.8000000000002</v>
      </c>
    </row>
    <row r="346" spans="1:13" s="33" customFormat="1" x14ac:dyDescent="0.35">
      <c r="A346" s="29"/>
      <c r="B346" s="30"/>
      <c r="C346" s="30" t="s">
        <v>22</v>
      </c>
      <c r="D346" s="30"/>
      <c r="E346" s="30"/>
      <c r="F346" s="31"/>
      <c r="G346" s="30"/>
      <c r="H346" s="31"/>
      <c r="I346" s="30"/>
      <c r="J346" s="31"/>
      <c r="K346" s="30"/>
      <c r="L346" s="31"/>
      <c r="M346" s="71"/>
    </row>
    <row r="347" spans="1:13" s="33" customFormat="1" x14ac:dyDescent="0.35">
      <c r="A347" s="42" t="s">
        <v>368</v>
      </c>
      <c r="B347" s="30" t="s">
        <v>154</v>
      </c>
      <c r="C347" s="124" t="s">
        <v>153</v>
      </c>
      <c r="D347" s="43" t="s">
        <v>20</v>
      </c>
      <c r="E347" s="30">
        <v>0.05</v>
      </c>
      <c r="F347" s="31">
        <f>E347*F344</f>
        <v>0.55000000000000004</v>
      </c>
      <c r="G347" s="31">
        <v>88</v>
      </c>
      <c r="H347" s="31">
        <f t="shared" ref="H347" si="23">F347*G347</f>
        <v>48.400000000000006</v>
      </c>
      <c r="I347" s="30"/>
      <c r="J347" s="31"/>
      <c r="K347" s="30"/>
      <c r="L347" s="31"/>
      <c r="M347" s="71">
        <f t="shared" ref="M347:M348" si="24">H347+J347+L347</f>
        <v>48.400000000000006</v>
      </c>
    </row>
    <row r="348" spans="1:13" s="33" customFormat="1" x14ac:dyDescent="0.35">
      <c r="A348" s="42" t="s">
        <v>369</v>
      </c>
      <c r="B348" s="30" t="s">
        <v>155</v>
      </c>
      <c r="C348" s="124" t="s">
        <v>115</v>
      </c>
      <c r="D348" s="43" t="s">
        <v>116</v>
      </c>
      <c r="E348" s="32">
        <f>1.25*8</f>
        <v>10</v>
      </c>
      <c r="F348" s="31">
        <f>E348*F347</f>
        <v>5.5</v>
      </c>
      <c r="G348" s="31">
        <v>3.9</v>
      </c>
      <c r="H348" s="31">
        <f>G348*F348</f>
        <v>21.45</v>
      </c>
      <c r="I348" s="30"/>
      <c r="J348" s="31"/>
      <c r="K348" s="30"/>
      <c r="L348" s="31"/>
      <c r="M348" s="71">
        <f t="shared" si="24"/>
        <v>21.45</v>
      </c>
    </row>
    <row r="349" spans="1:13" s="33" customFormat="1" x14ac:dyDescent="0.35">
      <c r="A349" s="29"/>
      <c r="B349" s="30"/>
      <c r="C349" s="121" t="s">
        <v>23</v>
      </c>
      <c r="D349" s="30" t="s">
        <v>18</v>
      </c>
      <c r="E349" s="31">
        <v>1.07</v>
      </c>
      <c r="F349" s="31">
        <v>11.770000000000001</v>
      </c>
      <c r="G349" s="32">
        <v>4</v>
      </c>
      <c r="H349" s="31">
        <v>47.080000000000005</v>
      </c>
      <c r="I349" s="30"/>
      <c r="J349" s="31"/>
      <c r="K349" s="30"/>
      <c r="L349" s="31"/>
      <c r="M349" s="71">
        <f>H349+J349+L349</f>
        <v>47.080000000000005</v>
      </c>
    </row>
    <row r="350" spans="1:13" s="33" customFormat="1" x14ac:dyDescent="0.35">
      <c r="A350" s="29">
        <v>52</v>
      </c>
      <c r="B350" s="90" t="s">
        <v>99</v>
      </c>
      <c r="C350" s="121" t="s">
        <v>179</v>
      </c>
      <c r="D350" s="30" t="s">
        <v>100</v>
      </c>
      <c r="E350" s="30"/>
      <c r="F350" s="92">
        <v>2</v>
      </c>
      <c r="G350" s="30"/>
      <c r="H350" s="31"/>
      <c r="I350" s="30"/>
      <c r="J350" s="31"/>
      <c r="K350" s="30"/>
      <c r="L350" s="31"/>
      <c r="M350" s="71"/>
    </row>
    <row r="351" spans="1:13" s="33" customFormat="1" x14ac:dyDescent="0.35">
      <c r="A351" s="29"/>
      <c r="B351" s="30"/>
      <c r="C351" s="121" t="s">
        <v>14</v>
      </c>
      <c r="D351" s="30" t="s">
        <v>15</v>
      </c>
      <c r="E351" s="31">
        <v>16.8</v>
      </c>
      <c r="F351" s="32">
        <v>33.6</v>
      </c>
      <c r="G351" s="30"/>
      <c r="H351" s="31"/>
      <c r="I351" s="32">
        <v>6</v>
      </c>
      <c r="J351" s="32">
        <v>201.60000000000002</v>
      </c>
      <c r="K351" s="32"/>
      <c r="L351" s="32"/>
      <c r="M351" s="93">
        <f>H351+J351+L351</f>
        <v>201.60000000000002</v>
      </c>
    </row>
    <row r="352" spans="1:13" s="33" customFormat="1" x14ac:dyDescent="0.35">
      <c r="A352" s="29"/>
      <c r="B352" s="30"/>
      <c r="C352" s="30" t="s">
        <v>22</v>
      </c>
      <c r="D352" s="30"/>
      <c r="E352" s="30"/>
      <c r="F352" s="31"/>
      <c r="G352" s="30"/>
      <c r="H352" s="31"/>
      <c r="I352" s="30"/>
      <c r="J352" s="31"/>
      <c r="K352" s="30"/>
      <c r="L352" s="31"/>
      <c r="M352" s="71"/>
    </row>
    <row r="353" spans="1:13" s="33" customFormat="1" x14ac:dyDescent="0.35">
      <c r="A353" s="42" t="s">
        <v>370</v>
      </c>
      <c r="B353" s="30" t="s">
        <v>154</v>
      </c>
      <c r="C353" s="124" t="s">
        <v>153</v>
      </c>
      <c r="D353" s="43" t="s">
        <v>20</v>
      </c>
      <c r="E353" s="30">
        <v>0.05</v>
      </c>
      <c r="F353" s="31">
        <f>E353*F350</f>
        <v>0.1</v>
      </c>
      <c r="G353" s="31">
        <v>88</v>
      </c>
      <c r="H353" s="31">
        <f t="shared" ref="H353" si="25">F353*G353</f>
        <v>8.8000000000000007</v>
      </c>
      <c r="I353" s="30"/>
      <c r="J353" s="31"/>
      <c r="K353" s="30"/>
      <c r="L353" s="31"/>
      <c r="M353" s="71">
        <f t="shared" ref="M353:M354" si="26">H353+J353+L353</f>
        <v>8.8000000000000007</v>
      </c>
    </row>
    <row r="354" spans="1:13" s="33" customFormat="1" x14ac:dyDescent="0.35">
      <c r="A354" s="42" t="s">
        <v>371</v>
      </c>
      <c r="B354" s="30" t="s">
        <v>155</v>
      </c>
      <c r="C354" s="124" t="s">
        <v>115</v>
      </c>
      <c r="D354" s="43" t="s">
        <v>116</v>
      </c>
      <c r="E354" s="32">
        <f>1.25*8</f>
        <v>10</v>
      </c>
      <c r="F354" s="31">
        <f>E354*F353</f>
        <v>1</v>
      </c>
      <c r="G354" s="31">
        <v>3.9</v>
      </c>
      <c r="H354" s="31">
        <f>G354*F354</f>
        <v>3.9</v>
      </c>
      <c r="I354" s="30"/>
      <c r="J354" s="31"/>
      <c r="K354" s="30"/>
      <c r="L354" s="31"/>
      <c r="M354" s="71">
        <f t="shared" si="26"/>
        <v>3.9</v>
      </c>
    </row>
    <row r="355" spans="1:13" s="33" customFormat="1" x14ac:dyDescent="0.35">
      <c r="A355" s="29"/>
      <c r="B355" s="30"/>
      <c r="C355" s="121" t="s">
        <v>23</v>
      </c>
      <c r="D355" s="30" t="s">
        <v>18</v>
      </c>
      <c r="E355" s="31">
        <v>1.07</v>
      </c>
      <c r="F355" s="31">
        <v>2.14</v>
      </c>
      <c r="G355" s="32">
        <v>4</v>
      </c>
      <c r="H355" s="31">
        <v>8.56</v>
      </c>
      <c r="I355" s="30"/>
      <c r="J355" s="31"/>
      <c r="K355" s="30"/>
      <c r="L355" s="31"/>
      <c r="M355" s="71">
        <f>H355+J355+L355</f>
        <v>8.56</v>
      </c>
    </row>
    <row r="356" spans="1:13" s="33" customFormat="1" x14ac:dyDescent="0.35">
      <c r="A356" s="29">
        <v>53</v>
      </c>
      <c r="B356" s="90" t="s">
        <v>99</v>
      </c>
      <c r="C356" s="121" t="s">
        <v>125</v>
      </c>
      <c r="D356" s="30" t="s">
        <v>100</v>
      </c>
      <c r="E356" s="30"/>
      <c r="F356" s="92">
        <v>14</v>
      </c>
      <c r="G356" s="30"/>
      <c r="H356" s="31"/>
      <c r="I356" s="30"/>
      <c r="J356" s="31"/>
      <c r="K356" s="30"/>
      <c r="L356" s="31"/>
      <c r="M356" s="71"/>
    </row>
    <row r="357" spans="1:13" s="33" customFormat="1" x14ac:dyDescent="0.35">
      <c r="A357" s="29"/>
      <c r="B357" s="30"/>
      <c r="C357" s="121" t="s">
        <v>14</v>
      </c>
      <c r="D357" s="30" t="s">
        <v>15</v>
      </c>
      <c r="E357" s="31">
        <v>16.8</v>
      </c>
      <c r="F357" s="32">
        <v>235.20000000000002</v>
      </c>
      <c r="G357" s="30"/>
      <c r="H357" s="31"/>
      <c r="I357" s="32">
        <v>6</v>
      </c>
      <c r="J357" s="32">
        <v>1411.2</v>
      </c>
      <c r="K357" s="32"/>
      <c r="L357" s="32"/>
      <c r="M357" s="93">
        <f>H357+J357+L357</f>
        <v>1411.2</v>
      </c>
    </row>
    <row r="358" spans="1:13" s="33" customFormat="1" x14ac:dyDescent="0.35">
      <c r="A358" s="29"/>
      <c r="B358" s="30"/>
      <c r="C358" s="30" t="s">
        <v>22</v>
      </c>
      <c r="D358" s="30"/>
      <c r="E358" s="30"/>
      <c r="F358" s="31"/>
      <c r="G358" s="30"/>
      <c r="H358" s="31"/>
      <c r="I358" s="30"/>
      <c r="J358" s="31"/>
      <c r="K358" s="30"/>
      <c r="L358" s="31"/>
      <c r="M358" s="71"/>
    </row>
    <row r="359" spans="1:13" s="33" customFormat="1" x14ac:dyDescent="0.35">
      <c r="A359" s="42" t="s">
        <v>372</v>
      </c>
      <c r="B359" s="30" t="s">
        <v>154</v>
      </c>
      <c r="C359" s="124" t="s">
        <v>153</v>
      </c>
      <c r="D359" s="43" t="s">
        <v>20</v>
      </c>
      <c r="E359" s="30">
        <v>0.05</v>
      </c>
      <c r="F359" s="31">
        <f>E359*F356</f>
        <v>0.70000000000000007</v>
      </c>
      <c r="G359" s="31">
        <v>88</v>
      </c>
      <c r="H359" s="31">
        <f t="shared" ref="H359" si="27">F359*G359</f>
        <v>61.600000000000009</v>
      </c>
      <c r="I359" s="30"/>
      <c r="J359" s="31"/>
      <c r="K359" s="30"/>
      <c r="L359" s="31"/>
      <c r="M359" s="71">
        <f t="shared" ref="M359:M360" si="28">H359+J359+L359</f>
        <v>61.600000000000009</v>
      </c>
    </row>
    <row r="360" spans="1:13" s="33" customFormat="1" x14ac:dyDescent="0.35">
      <c r="A360" s="42" t="s">
        <v>373</v>
      </c>
      <c r="B360" s="30" t="s">
        <v>155</v>
      </c>
      <c r="C360" s="124" t="s">
        <v>115</v>
      </c>
      <c r="D360" s="43" t="s">
        <v>116</v>
      </c>
      <c r="E360" s="32">
        <f>1.25*8</f>
        <v>10</v>
      </c>
      <c r="F360" s="31">
        <f>E360*F359</f>
        <v>7.0000000000000009</v>
      </c>
      <c r="G360" s="31">
        <v>3.9</v>
      </c>
      <c r="H360" s="31">
        <f>G360*F360</f>
        <v>27.300000000000004</v>
      </c>
      <c r="I360" s="30"/>
      <c r="J360" s="31"/>
      <c r="K360" s="30"/>
      <c r="L360" s="31"/>
      <c r="M360" s="71">
        <f t="shared" si="28"/>
        <v>27.300000000000004</v>
      </c>
    </row>
    <row r="361" spans="1:13" s="33" customFormat="1" x14ac:dyDescent="0.35">
      <c r="A361" s="29"/>
      <c r="B361" s="30"/>
      <c r="C361" s="121" t="s">
        <v>23</v>
      </c>
      <c r="D361" s="30" t="s">
        <v>18</v>
      </c>
      <c r="E361" s="31">
        <v>1.07</v>
      </c>
      <c r="F361" s="31">
        <v>14.98</v>
      </c>
      <c r="G361" s="32">
        <v>4</v>
      </c>
      <c r="H361" s="31">
        <v>59.92</v>
      </c>
      <c r="I361" s="30"/>
      <c r="J361" s="31"/>
      <c r="K361" s="30"/>
      <c r="L361" s="31"/>
      <c r="M361" s="71">
        <f>H361+J361+L361</f>
        <v>59.92</v>
      </c>
    </row>
    <row r="362" spans="1:13" s="33" customFormat="1" x14ac:dyDescent="0.35">
      <c r="A362" s="29">
        <v>54</v>
      </c>
      <c r="B362" s="90" t="s">
        <v>127</v>
      </c>
      <c r="C362" s="121" t="s">
        <v>180</v>
      </c>
      <c r="D362" s="30" t="s">
        <v>39</v>
      </c>
      <c r="E362" s="30"/>
      <c r="F362" s="31">
        <v>39.5</v>
      </c>
      <c r="G362" s="30"/>
      <c r="H362" s="31"/>
      <c r="I362" s="30"/>
      <c r="J362" s="31"/>
      <c r="K362" s="30"/>
      <c r="L362" s="31"/>
      <c r="M362" s="71"/>
    </row>
    <row r="363" spans="1:13" s="33" customFormat="1" x14ac:dyDescent="0.35">
      <c r="A363" s="29"/>
      <c r="B363" s="30"/>
      <c r="C363" s="121" t="s">
        <v>14</v>
      </c>
      <c r="D363" s="30" t="s">
        <v>15</v>
      </c>
      <c r="E363" s="31">
        <v>0.48180000000000001</v>
      </c>
      <c r="F363" s="31">
        <v>19.031099999999999</v>
      </c>
      <c r="G363" s="30"/>
      <c r="H363" s="31"/>
      <c r="I363" s="32">
        <v>4.5999999999999996</v>
      </c>
      <c r="J363" s="31">
        <v>87.543059999999983</v>
      </c>
      <c r="K363" s="30"/>
      <c r="L363" s="31"/>
      <c r="M363" s="71">
        <f>H363+J363+L363</f>
        <v>87.543059999999983</v>
      </c>
    </row>
    <row r="364" spans="1:13" s="33" customFormat="1" x14ac:dyDescent="0.35">
      <c r="A364" s="29">
        <v>55</v>
      </c>
      <c r="B364" s="90" t="s">
        <v>127</v>
      </c>
      <c r="C364" s="121" t="s">
        <v>139</v>
      </c>
      <c r="D364" s="30" t="s">
        <v>39</v>
      </c>
      <c r="E364" s="30"/>
      <c r="F364" s="31">
        <v>34.5</v>
      </c>
      <c r="G364" s="30"/>
      <c r="H364" s="31"/>
      <c r="I364" s="30"/>
      <c r="J364" s="31"/>
      <c r="K364" s="30"/>
      <c r="L364" s="31"/>
      <c r="M364" s="71"/>
    </row>
    <row r="365" spans="1:13" s="33" customFormat="1" x14ac:dyDescent="0.35">
      <c r="A365" s="29"/>
      <c r="B365" s="30"/>
      <c r="C365" s="121" t="s">
        <v>14</v>
      </c>
      <c r="D365" s="30" t="s">
        <v>15</v>
      </c>
      <c r="E365" s="31">
        <v>0.48180000000000001</v>
      </c>
      <c r="F365" s="31">
        <v>16.6221</v>
      </c>
      <c r="G365" s="30"/>
      <c r="H365" s="31"/>
      <c r="I365" s="32">
        <v>4.5999999999999996</v>
      </c>
      <c r="J365" s="31">
        <v>76.461659999999995</v>
      </c>
      <c r="K365" s="30"/>
      <c r="L365" s="31"/>
      <c r="M365" s="71">
        <f>H365+J365+L365</f>
        <v>76.461659999999995</v>
      </c>
    </row>
    <row r="366" spans="1:13" s="33" customFormat="1" x14ac:dyDescent="0.35">
      <c r="A366" s="29">
        <v>56</v>
      </c>
      <c r="B366" s="90" t="s">
        <v>126</v>
      </c>
      <c r="C366" s="121" t="s">
        <v>138</v>
      </c>
      <c r="D366" s="30" t="s">
        <v>39</v>
      </c>
      <c r="E366" s="30"/>
      <c r="F366" s="31">
        <v>92.5</v>
      </c>
      <c r="G366" s="30"/>
      <c r="H366" s="31"/>
      <c r="I366" s="30"/>
      <c r="J366" s="31"/>
      <c r="K366" s="30"/>
      <c r="L366" s="31"/>
      <c r="M366" s="71"/>
    </row>
    <row r="367" spans="1:13" s="33" customFormat="1" x14ac:dyDescent="0.35">
      <c r="A367" s="29"/>
      <c r="B367" s="30"/>
      <c r="C367" s="121" t="s">
        <v>14</v>
      </c>
      <c r="D367" s="30" t="s">
        <v>15</v>
      </c>
      <c r="E367" s="31">
        <v>0.51300000000000001</v>
      </c>
      <c r="F367" s="31">
        <v>47.452500000000001</v>
      </c>
      <c r="G367" s="30"/>
      <c r="H367" s="31"/>
      <c r="I367" s="32">
        <v>4.5999999999999996</v>
      </c>
      <c r="J367" s="31">
        <v>218.28149999999999</v>
      </c>
      <c r="K367" s="30"/>
      <c r="L367" s="31"/>
      <c r="M367" s="71">
        <f>H367+J367+L367</f>
        <v>218.28149999999999</v>
      </c>
    </row>
    <row r="368" spans="1:13" s="33" customFormat="1" x14ac:dyDescent="0.35">
      <c r="A368" s="29">
        <v>57</v>
      </c>
      <c r="B368" s="130" t="s">
        <v>128</v>
      </c>
      <c r="C368" s="121" t="s">
        <v>89</v>
      </c>
      <c r="D368" s="30" t="s">
        <v>19</v>
      </c>
      <c r="E368" s="30"/>
      <c r="F368" s="80">
        <v>5.2329999999999997</v>
      </c>
      <c r="G368" s="30"/>
      <c r="H368" s="31"/>
      <c r="I368" s="30"/>
      <c r="J368" s="31"/>
      <c r="K368" s="30"/>
      <c r="L368" s="31"/>
      <c r="M368" s="71"/>
    </row>
    <row r="369" spans="1:13" s="33" customFormat="1" x14ac:dyDescent="0.35">
      <c r="A369" s="29"/>
      <c r="B369" s="30"/>
      <c r="C369" s="121" t="s">
        <v>14</v>
      </c>
      <c r="D369" s="30" t="s">
        <v>15</v>
      </c>
      <c r="E369" s="31">
        <v>0.53759999999999997</v>
      </c>
      <c r="F369" s="31">
        <v>2.8132608000000001</v>
      </c>
      <c r="G369" s="30"/>
      <c r="H369" s="31"/>
      <c r="I369" s="32">
        <v>6</v>
      </c>
      <c r="J369" s="31">
        <v>16.879564799999997</v>
      </c>
      <c r="K369" s="30"/>
      <c r="L369" s="31"/>
      <c r="M369" s="71">
        <f t="shared" ref="M369:M371" si="29">H369+J369+L369</f>
        <v>16.879564799999997</v>
      </c>
    </row>
    <row r="370" spans="1:13" s="33" customFormat="1" x14ac:dyDescent="0.35">
      <c r="A370" s="29"/>
      <c r="B370" s="130"/>
      <c r="C370" s="121" t="s">
        <v>21</v>
      </c>
      <c r="D370" s="30" t="s">
        <v>18</v>
      </c>
      <c r="E370" s="31">
        <v>0.14399999999999999</v>
      </c>
      <c r="F370" s="31">
        <v>0.75355199999999989</v>
      </c>
      <c r="G370" s="30"/>
      <c r="H370" s="31"/>
      <c r="I370" s="30"/>
      <c r="J370" s="31"/>
      <c r="K370" s="89">
        <v>4</v>
      </c>
      <c r="L370" s="31">
        <v>3.0142079999999996</v>
      </c>
      <c r="M370" s="71">
        <f t="shared" si="29"/>
        <v>3.0142079999999996</v>
      </c>
    </row>
    <row r="371" spans="1:13" s="33" customFormat="1" x14ac:dyDescent="0.35">
      <c r="A371" s="129" t="s">
        <v>374</v>
      </c>
      <c r="B371" s="87" t="s">
        <v>231</v>
      </c>
      <c r="C371" s="121" t="s">
        <v>224</v>
      </c>
      <c r="D371" s="30" t="s">
        <v>19</v>
      </c>
      <c r="E371" s="30"/>
      <c r="F371" s="31">
        <f>F368</f>
        <v>5.2329999999999997</v>
      </c>
      <c r="G371" s="30"/>
      <c r="H371" s="30"/>
      <c r="I371" s="30"/>
      <c r="J371" s="31"/>
      <c r="K371" s="31">
        <v>12.25</v>
      </c>
      <c r="L371" s="31">
        <f>F371*K371</f>
        <v>64.104249999999993</v>
      </c>
      <c r="M371" s="71">
        <f t="shared" si="29"/>
        <v>64.104249999999993</v>
      </c>
    </row>
    <row r="372" spans="1:13" s="33" customFormat="1" x14ac:dyDescent="0.35">
      <c r="A372" s="42">
        <v>58</v>
      </c>
      <c r="B372" s="130" t="s">
        <v>88</v>
      </c>
      <c r="C372" s="121" t="s">
        <v>204</v>
      </c>
      <c r="D372" s="43" t="s">
        <v>20</v>
      </c>
      <c r="E372" s="43"/>
      <c r="F372" s="94">
        <v>18.564720000000001</v>
      </c>
      <c r="G372" s="43"/>
      <c r="H372" s="45"/>
      <c r="I372" s="43"/>
      <c r="J372" s="45"/>
      <c r="K372" s="43"/>
      <c r="L372" s="45"/>
      <c r="M372" s="46"/>
    </row>
    <row r="373" spans="1:13" s="33" customFormat="1" x14ac:dyDescent="0.35">
      <c r="A373" s="42"/>
      <c r="B373" s="43"/>
      <c r="C373" s="124" t="s">
        <v>30</v>
      </c>
      <c r="D373" s="43" t="s">
        <v>15</v>
      </c>
      <c r="E373" s="30">
        <v>7.56</v>
      </c>
      <c r="F373" s="31">
        <v>140.3492832</v>
      </c>
      <c r="G373" s="30"/>
      <c r="H373" s="31"/>
      <c r="I373" s="32">
        <v>6</v>
      </c>
      <c r="J373" s="31">
        <v>842.09569920000001</v>
      </c>
      <c r="K373" s="30"/>
      <c r="L373" s="31"/>
      <c r="M373" s="71">
        <f>H373+J373+L373</f>
        <v>842.09569920000001</v>
      </c>
    </row>
    <row r="374" spans="1:13" s="33" customFormat="1" x14ac:dyDescent="0.35">
      <c r="A374" s="42"/>
      <c r="B374" s="43"/>
      <c r="C374" s="124" t="s">
        <v>17</v>
      </c>
      <c r="D374" s="43" t="s">
        <v>18</v>
      </c>
      <c r="E374" s="30">
        <v>3.048</v>
      </c>
      <c r="F374" s="31">
        <v>56.585266560000008</v>
      </c>
      <c r="G374" s="30"/>
      <c r="H374" s="31"/>
      <c r="I374" s="30"/>
      <c r="J374" s="31"/>
      <c r="K374" s="32">
        <v>4</v>
      </c>
      <c r="L374" s="31">
        <v>226.34106624000003</v>
      </c>
      <c r="M374" s="71">
        <f>H374+J374+L374</f>
        <v>226.34106624000003</v>
      </c>
    </row>
    <row r="375" spans="1:13" s="33" customFormat="1" x14ac:dyDescent="0.35">
      <c r="A375" s="29">
        <v>59</v>
      </c>
      <c r="B375" s="130" t="s">
        <v>129</v>
      </c>
      <c r="C375" s="121" t="s">
        <v>90</v>
      </c>
      <c r="D375" s="30" t="s">
        <v>19</v>
      </c>
      <c r="E375" s="30"/>
      <c r="F375" s="80">
        <v>46.411799999999999</v>
      </c>
      <c r="G375" s="30"/>
      <c r="H375" s="31"/>
      <c r="I375" s="30"/>
      <c r="J375" s="31"/>
      <c r="K375" s="30"/>
      <c r="L375" s="31"/>
      <c r="M375" s="71"/>
    </row>
    <row r="376" spans="1:13" s="33" customFormat="1" x14ac:dyDescent="0.35">
      <c r="A376" s="29"/>
      <c r="B376" s="30"/>
      <c r="C376" s="121" t="s">
        <v>14</v>
      </c>
      <c r="D376" s="30" t="s">
        <v>15</v>
      </c>
      <c r="E376" s="31">
        <v>0.44799999999999995</v>
      </c>
      <c r="F376" s="31">
        <v>20.792486399999998</v>
      </c>
      <c r="G376" s="30"/>
      <c r="H376" s="31"/>
      <c r="I376" s="32">
        <v>6</v>
      </c>
      <c r="J376" s="31">
        <v>124.75491839999998</v>
      </c>
      <c r="K376" s="30"/>
      <c r="L376" s="31"/>
      <c r="M376" s="71">
        <f t="shared" ref="M376:M378" si="30">H376+J376+L376</f>
        <v>124.75491839999998</v>
      </c>
    </row>
    <row r="377" spans="1:13" s="33" customFormat="1" x14ac:dyDescent="0.35">
      <c r="A377" s="29"/>
      <c r="B377" s="130"/>
      <c r="C377" s="121" t="s">
        <v>21</v>
      </c>
      <c r="D377" s="30" t="s">
        <v>18</v>
      </c>
      <c r="E377" s="31">
        <v>0.48</v>
      </c>
      <c r="F377" s="31">
        <v>22.277663999999998</v>
      </c>
      <c r="G377" s="30"/>
      <c r="H377" s="31"/>
      <c r="I377" s="30"/>
      <c r="J377" s="31"/>
      <c r="K377" s="32">
        <v>4</v>
      </c>
      <c r="L377" s="31">
        <v>89.110655999999992</v>
      </c>
      <c r="M377" s="71">
        <f t="shared" si="30"/>
        <v>89.110655999999992</v>
      </c>
    </row>
    <row r="378" spans="1:13" s="33" customFormat="1" x14ac:dyDescent="0.35">
      <c r="A378" s="129" t="s">
        <v>375</v>
      </c>
      <c r="B378" s="87" t="s">
        <v>231</v>
      </c>
      <c r="C378" s="121" t="s">
        <v>224</v>
      </c>
      <c r="D378" s="30" t="s">
        <v>19</v>
      </c>
      <c r="E378" s="30"/>
      <c r="F378" s="31">
        <v>46.411799999999999</v>
      </c>
      <c r="G378" s="30"/>
      <c r="H378" s="30"/>
      <c r="I378" s="30"/>
      <c r="J378" s="31"/>
      <c r="K378" s="31">
        <v>12.25</v>
      </c>
      <c r="L378" s="31">
        <f>F378*K378</f>
        <v>568.54454999999996</v>
      </c>
      <c r="M378" s="71">
        <f t="shared" si="30"/>
        <v>568.54454999999996</v>
      </c>
    </row>
    <row r="379" spans="1:13" s="33" customFormat="1" x14ac:dyDescent="0.35">
      <c r="A379" s="29">
        <v>60</v>
      </c>
      <c r="B379" s="130" t="s">
        <v>130</v>
      </c>
      <c r="C379" s="121" t="s">
        <v>232</v>
      </c>
      <c r="D379" s="30" t="s">
        <v>19</v>
      </c>
      <c r="E379" s="30"/>
      <c r="F379" s="80">
        <v>1.2</v>
      </c>
      <c r="G379" s="30"/>
      <c r="H379" s="31"/>
      <c r="I379" s="30"/>
      <c r="J379" s="31"/>
      <c r="K379" s="30"/>
      <c r="L379" s="31"/>
      <c r="M379" s="71"/>
    </row>
    <row r="380" spans="1:13" s="33" customFormat="1" x14ac:dyDescent="0.35">
      <c r="A380" s="29"/>
      <c r="B380" s="30"/>
      <c r="C380" s="121" t="s">
        <v>14</v>
      </c>
      <c r="D380" s="30" t="s">
        <v>15</v>
      </c>
      <c r="E380" s="31">
        <v>1.7919999999999998</v>
      </c>
      <c r="F380" s="31">
        <v>2.1503999999999999</v>
      </c>
      <c r="G380" s="30"/>
      <c r="H380" s="31"/>
      <c r="I380" s="32">
        <v>6</v>
      </c>
      <c r="J380" s="31">
        <v>12.9024</v>
      </c>
      <c r="K380" s="30"/>
      <c r="L380" s="31"/>
      <c r="M380" s="71">
        <f t="shared" ref="M380:M382" si="31">H380+J380+L380</f>
        <v>12.9024</v>
      </c>
    </row>
    <row r="381" spans="1:13" s="33" customFormat="1" x14ac:dyDescent="0.35">
      <c r="A381" s="29"/>
      <c r="B381" s="130"/>
      <c r="C381" s="121" t="s">
        <v>21</v>
      </c>
      <c r="D381" s="30" t="s">
        <v>18</v>
      </c>
      <c r="E381" s="31">
        <v>0.48</v>
      </c>
      <c r="F381" s="31">
        <v>0.57599999999999996</v>
      </c>
      <c r="G381" s="30"/>
      <c r="H381" s="31"/>
      <c r="I381" s="30"/>
      <c r="J381" s="31"/>
      <c r="K381" s="89">
        <v>4</v>
      </c>
      <c r="L381" s="31">
        <v>2.3039999999999998</v>
      </c>
      <c r="M381" s="71">
        <f t="shared" si="31"/>
        <v>2.3039999999999998</v>
      </c>
    </row>
    <row r="382" spans="1:13" s="33" customFormat="1" x14ac:dyDescent="0.35">
      <c r="A382" s="129" t="s">
        <v>376</v>
      </c>
      <c r="B382" s="87" t="s">
        <v>231</v>
      </c>
      <c r="C382" s="121" t="s">
        <v>230</v>
      </c>
      <c r="D382" s="30" t="s">
        <v>19</v>
      </c>
      <c r="E382" s="30"/>
      <c r="F382" s="31">
        <f>F379</f>
        <v>1.2</v>
      </c>
      <c r="G382" s="30"/>
      <c r="H382" s="30"/>
      <c r="I382" s="30"/>
      <c r="J382" s="31"/>
      <c r="K382" s="31">
        <v>8.92</v>
      </c>
      <c r="L382" s="31">
        <f>F382*K382</f>
        <v>10.703999999999999</v>
      </c>
      <c r="M382" s="71">
        <f t="shared" si="31"/>
        <v>10.703999999999999</v>
      </c>
    </row>
    <row r="383" spans="1:13" s="33" customFormat="1" x14ac:dyDescent="0.35">
      <c r="A383" s="29">
        <v>61</v>
      </c>
      <c r="B383" s="130" t="s">
        <v>181</v>
      </c>
      <c r="C383" s="121" t="s">
        <v>182</v>
      </c>
      <c r="D383" s="30" t="s">
        <v>24</v>
      </c>
      <c r="E383" s="30"/>
      <c r="F383" s="80">
        <v>154.5</v>
      </c>
      <c r="G383" s="30"/>
      <c r="H383" s="31"/>
      <c r="I383" s="30"/>
      <c r="J383" s="31"/>
      <c r="K383" s="30"/>
      <c r="L383" s="31"/>
      <c r="M383" s="71"/>
    </row>
    <row r="384" spans="1:13" s="33" customFormat="1" x14ac:dyDescent="0.35">
      <c r="A384" s="29"/>
      <c r="B384" s="30"/>
      <c r="C384" s="121" t="s">
        <v>14</v>
      </c>
      <c r="D384" s="30" t="s">
        <v>15</v>
      </c>
      <c r="E384" s="77">
        <v>6.3100000000000003E-2</v>
      </c>
      <c r="F384" s="31">
        <v>9.7489500000000007</v>
      </c>
      <c r="G384" s="30"/>
      <c r="H384" s="31"/>
      <c r="I384" s="32">
        <v>4.5999999999999996</v>
      </c>
      <c r="J384" s="31">
        <v>44.845170000000003</v>
      </c>
      <c r="K384" s="30"/>
      <c r="L384" s="31"/>
      <c r="M384" s="71">
        <f>H384+J384+L384</f>
        <v>44.845170000000003</v>
      </c>
    </row>
    <row r="385" spans="1:13" s="33" customFormat="1" x14ac:dyDescent="0.35">
      <c r="A385" s="29"/>
      <c r="B385" s="30"/>
      <c r="C385" s="141" t="s">
        <v>21</v>
      </c>
      <c r="D385" s="86" t="s">
        <v>18</v>
      </c>
      <c r="E385" s="86">
        <v>1.4E-3</v>
      </c>
      <c r="F385" s="31">
        <v>0.21629999999999999</v>
      </c>
      <c r="G385" s="87"/>
      <c r="H385" s="87"/>
      <c r="I385" s="87"/>
      <c r="J385" s="88"/>
      <c r="K385" s="32">
        <v>4</v>
      </c>
      <c r="L385" s="90">
        <v>0.86519999999999997</v>
      </c>
      <c r="M385" s="71">
        <f>H385+J385+L385</f>
        <v>0.86519999999999997</v>
      </c>
    </row>
    <row r="386" spans="1:13" s="33" customFormat="1" x14ac:dyDescent="0.35">
      <c r="A386" s="29"/>
      <c r="B386" s="30"/>
      <c r="C386" s="30" t="s">
        <v>22</v>
      </c>
      <c r="D386" s="30"/>
      <c r="E386" s="30"/>
      <c r="F386" s="31"/>
      <c r="G386" s="30"/>
      <c r="H386" s="31"/>
      <c r="I386" s="30"/>
      <c r="J386" s="31"/>
      <c r="K386" s="30"/>
      <c r="L386" s="31"/>
      <c r="M386" s="71"/>
    </row>
    <row r="387" spans="1:13" s="33" customFormat="1" x14ac:dyDescent="0.35">
      <c r="A387" s="29"/>
      <c r="B387" s="30"/>
      <c r="C387" s="121" t="s">
        <v>23</v>
      </c>
      <c r="D387" s="30" t="s">
        <v>18</v>
      </c>
      <c r="E387" s="34">
        <v>4.8600000000000004E-2</v>
      </c>
      <c r="F387" s="31">
        <v>7.508700000000001</v>
      </c>
      <c r="G387" s="32">
        <v>4</v>
      </c>
      <c r="H387" s="31">
        <v>30.034800000000004</v>
      </c>
      <c r="I387" s="30"/>
      <c r="J387" s="31"/>
      <c r="K387" s="30"/>
      <c r="L387" s="31"/>
      <c r="M387" s="71">
        <f>H387+J387+L387</f>
        <v>30.034800000000004</v>
      </c>
    </row>
    <row r="388" spans="1:13" s="33" customFormat="1" x14ac:dyDescent="0.35">
      <c r="A388" s="29">
        <v>62</v>
      </c>
      <c r="B388" s="90" t="s">
        <v>135</v>
      </c>
      <c r="C388" s="121" t="s">
        <v>183</v>
      </c>
      <c r="D388" s="30" t="s">
        <v>100</v>
      </c>
      <c r="E388" s="30"/>
      <c r="F388" s="31">
        <v>5</v>
      </c>
      <c r="G388" s="30"/>
      <c r="H388" s="31"/>
      <c r="I388" s="30"/>
      <c r="J388" s="31"/>
      <c r="K388" s="30"/>
      <c r="L388" s="31"/>
      <c r="M388" s="71"/>
    </row>
    <row r="389" spans="1:13" s="33" customFormat="1" x14ac:dyDescent="0.35">
      <c r="A389" s="29"/>
      <c r="B389" s="30"/>
      <c r="C389" s="121" t="s">
        <v>14</v>
      </c>
      <c r="D389" s="30" t="s">
        <v>15</v>
      </c>
      <c r="E389" s="31">
        <v>4.53</v>
      </c>
      <c r="F389" s="31">
        <v>22.650000000000002</v>
      </c>
      <c r="G389" s="30"/>
      <c r="H389" s="31"/>
      <c r="I389" s="32">
        <v>6</v>
      </c>
      <c r="J389" s="31">
        <v>135.9</v>
      </c>
      <c r="K389" s="30"/>
      <c r="L389" s="31"/>
      <c r="M389" s="71">
        <f>H389+J389+L389</f>
        <v>135.9</v>
      </c>
    </row>
    <row r="390" spans="1:13" s="33" customFormat="1" x14ac:dyDescent="0.35">
      <c r="A390" s="29"/>
      <c r="B390" s="30"/>
      <c r="C390" s="141" t="s">
        <v>17</v>
      </c>
      <c r="D390" s="86" t="s">
        <v>18</v>
      </c>
      <c r="E390" s="86">
        <v>1.4E-3</v>
      </c>
      <c r="F390" s="31">
        <v>7.0000000000000001E-3</v>
      </c>
      <c r="G390" s="87"/>
      <c r="H390" s="87"/>
      <c r="I390" s="87"/>
      <c r="J390" s="88"/>
      <c r="K390" s="89">
        <v>4</v>
      </c>
      <c r="L390" s="90">
        <v>2.8000000000000001E-2</v>
      </c>
      <c r="M390" s="71">
        <f>H390+J390+L390</f>
        <v>2.8000000000000001E-2</v>
      </c>
    </row>
    <row r="391" spans="1:13" s="33" customFormat="1" x14ac:dyDescent="0.35">
      <c r="A391" s="29"/>
      <c r="B391" s="30"/>
      <c r="C391" s="30" t="s">
        <v>22</v>
      </c>
      <c r="D391" s="30"/>
      <c r="E391" s="30"/>
      <c r="F391" s="31"/>
      <c r="G391" s="30"/>
      <c r="H391" s="31"/>
      <c r="I391" s="30"/>
      <c r="J391" s="31"/>
      <c r="K391" s="30"/>
      <c r="L391" s="31"/>
      <c r="M391" s="71"/>
    </row>
    <row r="392" spans="1:13" s="33" customFormat="1" x14ac:dyDescent="0.35">
      <c r="A392" s="29" t="s">
        <v>377</v>
      </c>
      <c r="B392" s="30"/>
      <c r="C392" s="121" t="s">
        <v>136</v>
      </c>
      <c r="D392" s="30" t="s">
        <v>39</v>
      </c>
      <c r="E392" s="34">
        <v>0.115</v>
      </c>
      <c r="F392" s="31">
        <v>0.57500000000000007</v>
      </c>
      <c r="G392" s="31">
        <v>799.3457627118645</v>
      </c>
      <c r="H392" s="31">
        <v>459.62381355932212</v>
      </c>
      <c r="I392" s="30"/>
      <c r="J392" s="31"/>
      <c r="K392" s="30"/>
      <c r="L392" s="31"/>
      <c r="M392" s="71">
        <f>H392+J392+L392</f>
        <v>459.62381355932212</v>
      </c>
    </row>
    <row r="393" spans="1:13" ht="16.5" x14ac:dyDescent="0.35">
      <c r="A393" s="58">
        <v>63</v>
      </c>
      <c r="B393" s="133" t="s">
        <v>134</v>
      </c>
      <c r="C393" s="127" t="s">
        <v>131</v>
      </c>
      <c r="D393" s="59" t="s">
        <v>399</v>
      </c>
      <c r="E393" s="59"/>
      <c r="F393" s="80">
        <v>3.7680000000000005E-2</v>
      </c>
      <c r="G393" s="59"/>
      <c r="H393" s="61"/>
      <c r="I393" s="59"/>
      <c r="J393" s="61"/>
      <c r="K393" s="59"/>
      <c r="L393" s="61"/>
      <c r="M393" s="63"/>
    </row>
    <row r="394" spans="1:13" x14ac:dyDescent="0.35">
      <c r="A394" s="58"/>
      <c r="B394" s="59"/>
      <c r="C394" s="127" t="s">
        <v>30</v>
      </c>
      <c r="D394" s="59" t="s">
        <v>15</v>
      </c>
      <c r="E394" s="61">
        <v>2.6399999999999997</v>
      </c>
      <c r="F394" s="61">
        <v>9.94752E-2</v>
      </c>
      <c r="G394" s="59"/>
      <c r="H394" s="61"/>
      <c r="I394" s="62">
        <v>7.8</v>
      </c>
      <c r="J394" s="61">
        <v>0.77590656000000002</v>
      </c>
      <c r="K394" s="59"/>
      <c r="L394" s="61"/>
      <c r="M394" s="63">
        <f>H394+J394+L394</f>
        <v>0.77590656000000002</v>
      </c>
    </row>
    <row r="395" spans="1:13" x14ac:dyDescent="0.35">
      <c r="A395" s="58"/>
      <c r="B395" s="59"/>
      <c r="C395" s="59" t="s">
        <v>22</v>
      </c>
      <c r="D395" s="59"/>
      <c r="E395" s="59"/>
      <c r="F395" s="61"/>
      <c r="G395" s="59"/>
      <c r="H395" s="61"/>
      <c r="I395" s="59"/>
      <c r="J395" s="61"/>
      <c r="K395" s="59"/>
      <c r="L395" s="61"/>
      <c r="M395" s="63"/>
    </row>
    <row r="396" spans="1:13" ht="16.5" x14ac:dyDescent="0.35">
      <c r="A396" s="58" t="s">
        <v>378</v>
      </c>
      <c r="B396" s="59" t="s">
        <v>133</v>
      </c>
      <c r="C396" s="127" t="s">
        <v>132</v>
      </c>
      <c r="D396" s="59" t="s">
        <v>399</v>
      </c>
      <c r="E396" s="61">
        <v>1.02</v>
      </c>
      <c r="F396" s="61">
        <v>3.8433600000000005E-2</v>
      </c>
      <c r="G396" s="62">
        <v>95</v>
      </c>
      <c r="H396" s="61">
        <v>3.6511920000000004</v>
      </c>
      <c r="I396" s="59"/>
      <c r="J396" s="61"/>
      <c r="K396" s="59"/>
      <c r="L396" s="61"/>
      <c r="M396" s="63">
        <f>H396+J396+L396</f>
        <v>3.6511920000000004</v>
      </c>
    </row>
    <row r="397" spans="1:13" x14ac:dyDescent="0.35">
      <c r="A397" s="58"/>
      <c r="B397" s="59"/>
      <c r="C397" s="127" t="s">
        <v>23</v>
      </c>
      <c r="D397" s="59" t="s">
        <v>18</v>
      </c>
      <c r="E397" s="61">
        <v>0.77800000000000002</v>
      </c>
      <c r="F397" s="61">
        <v>2.9315040000000004E-2</v>
      </c>
      <c r="G397" s="32">
        <v>4</v>
      </c>
      <c r="H397" s="61">
        <v>0.11726016000000002</v>
      </c>
      <c r="I397" s="59"/>
      <c r="J397" s="61"/>
      <c r="K397" s="59"/>
      <c r="L397" s="61"/>
      <c r="M397" s="63">
        <f>H397+J397+L397</f>
        <v>0.11726016000000002</v>
      </c>
    </row>
    <row r="398" spans="1:13" s="33" customFormat="1" x14ac:dyDescent="0.35">
      <c r="A398" s="29">
        <v>64</v>
      </c>
      <c r="B398" s="90" t="s">
        <v>186</v>
      </c>
      <c r="C398" s="121" t="s">
        <v>184</v>
      </c>
      <c r="D398" s="30" t="s">
        <v>19</v>
      </c>
      <c r="E398" s="30"/>
      <c r="F398" s="31">
        <v>1.2</v>
      </c>
      <c r="G398" s="30"/>
      <c r="H398" s="31"/>
      <c r="I398" s="30"/>
      <c r="J398" s="31"/>
      <c r="K398" s="30"/>
      <c r="L398" s="31"/>
      <c r="M398" s="71"/>
    </row>
    <row r="399" spans="1:13" s="33" customFormat="1" x14ac:dyDescent="0.35">
      <c r="A399" s="29"/>
      <c r="B399" s="30"/>
      <c r="C399" s="121" t="s">
        <v>14</v>
      </c>
      <c r="D399" s="30" t="s">
        <v>15</v>
      </c>
      <c r="E399" s="31">
        <v>27.200000000000003</v>
      </c>
      <c r="F399" s="31">
        <v>32.64</v>
      </c>
      <c r="G399" s="30"/>
      <c r="H399" s="31"/>
      <c r="I399" s="32">
        <v>6</v>
      </c>
      <c r="J399" s="31">
        <v>195.84</v>
      </c>
      <c r="K399" s="30"/>
      <c r="L399" s="31"/>
      <c r="M399" s="71">
        <f>H399+J399+L399</f>
        <v>195.84</v>
      </c>
    </row>
    <row r="400" spans="1:13" s="33" customFormat="1" x14ac:dyDescent="0.35">
      <c r="A400" s="29"/>
      <c r="B400" s="30"/>
      <c r="C400" s="121" t="s">
        <v>185</v>
      </c>
      <c r="D400" s="30"/>
      <c r="E400" s="86">
        <v>3.0259999999999998</v>
      </c>
      <c r="F400" s="31">
        <v>3.6311999999999998</v>
      </c>
      <c r="G400" s="30"/>
      <c r="H400" s="31"/>
      <c r="I400" s="32"/>
      <c r="J400" s="31"/>
      <c r="K400" s="30">
        <v>32.840000000000003</v>
      </c>
      <c r="L400" s="31">
        <v>119.248608</v>
      </c>
      <c r="M400" s="71">
        <f>H400+J400+L400</f>
        <v>119.248608</v>
      </c>
    </row>
    <row r="401" spans="1:13" s="33" customFormat="1" x14ac:dyDescent="0.35">
      <c r="A401" s="29"/>
      <c r="B401" s="30"/>
      <c r="C401" s="141" t="s">
        <v>17</v>
      </c>
      <c r="D401" s="86" t="s">
        <v>18</v>
      </c>
      <c r="E401" s="86">
        <v>6.5619999999999994</v>
      </c>
      <c r="F401" s="31">
        <v>7.8743999999999987</v>
      </c>
      <c r="G401" s="87"/>
      <c r="H401" s="87"/>
      <c r="I401" s="87"/>
      <c r="J401" s="88"/>
      <c r="K401" s="32">
        <v>4</v>
      </c>
      <c r="L401" s="90">
        <v>31.497599999999995</v>
      </c>
      <c r="M401" s="71">
        <f>H401+J401+L401</f>
        <v>31.497599999999995</v>
      </c>
    </row>
    <row r="402" spans="1:13" s="33" customFormat="1" x14ac:dyDescent="0.35">
      <c r="A402" s="29"/>
      <c r="B402" s="30"/>
      <c r="C402" s="141" t="s">
        <v>23</v>
      </c>
      <c r="D402" s="86" t="s">
        <v>18</v>
      </c>
      <c r="E402" s="86">
        <v>4.17</v>
      </c>
      <c r="F402" s="31">
        <v>5.0039999999999996</v>
      </c>
      <c r="G402" s="89">
        <v>4</v>
      </c>
      <c r="H402" s="90">
        <v>20.015999999999998</v>
      </c>
      <c r="I402" s="87"/>
      <c r="J402" s="88"/>
      <c r="K402" s="32"/>
      <c r="L402" s="90"/>
      <c r="M402" s="71">
        <f>H402+J402+L402</f>
        <v>20.015999999999998</v>
      </c>
    </row>
    <row r="403" spans="1:13" s="33" customFormat="1" x14ac:dyDescent="0.35">
      <c r="A403" s="29">
        <v>65</v>
      </c>
      <c r="B403" s="90" t="s">
        <v>186</v>
      </c>
      <c r="C403" s="121" t="s">
        <v>187</v>
      </c>
      <c r="D403" s="30" t="s">
        <v>19</v>
      </c>
      <c r="E403" s="30"/>
      <c r="F403" s="31">
        <v>0.75</v>
      </c>
      <c r="G403" s="30"/>
      <c r="H403" s="31"/>
      <c r="I403" s="30"/>
      <c r="J403" s="31"/>
      <c r="K403" s="30"/>
      <c r="L403" s="31"/>
      <c r="M403" s="71"/>
    </row>
    <row r="404" spans="1:13" s="33" customFormat="1" x14ac:dyDescent="0.35">
      <c r="A404" s="29"/>
      <c r="B404" s="30"/>
      <c r="C404" s="121" t="s">
        <v>14</v>
      </c>
      <c r="D404" s="30" t="s">
        <v>15</v>
      </c>
      <c r="E404" s="31">
        <v>27.200000000000003</v>
      </c>
      <c r="F404" s="31">
        <v>20.400000000000002</v>
      </c>
      <c r="G404" s="30"/>
      <c r="H404" s="31"/>
      <c r="I404" s="32">
        <v>6</v>
      </c>
      <c r="J404" s="31">
        <v>122.4</v>
      </c>
      <c r="K404" s="30"/>
      <c r="L404" s="31"/>
      <c r="M404" s="71">
        <f>H404+J404+L404</f>
        <v>122.4</v>
      </c>
    </row>
    <row r="405" spans="1:13" s="33" customFormat="1" x14ac:dyDescent="0.35">
      <c r="A405" s="29"/>
      <c r="B405" s="30"/>
      <c r="C405" s="121" t="s">
        <v>185</v>
      </c>
      <c r="D405" s="30"/>
      <c r="E405" s="86">
        <v>3.0259999999999998</v>
      </c>
      <c r="F405" s="31">
        <v>2.2694999999999999</v>
      </c>
      <c r="G405" s="30"/>
      <c r="H405" s="31"/>
      <c r="I405" s="32"/>
      <c r="J405" s="31"/>
      <c r="K405" s="30">
        <v>32.840000000000003</v>
      </c>
      <c r="L405" s="31">
        <v>74.530380000000008</v>
      </c>
      <c r="M405" s="71">
        <f>H405+J405+L405</f>
        <v>74.530380000000008</v>
      </c>
    </row>
    <row r="406" spans="1:13" s="33" customFormat="1" x14ac:dyDescent="0.35">
      <c r="A406" s="29"/>
      <c r="B406" s="30"/>
      <c r="C406" s="141" t="s">
        <v>17</v>
      </c>
      <c r="D406" s="86" t="s">
        <v>18</v>
      </c>
      <c r="E406" s="86">
        <v>6.5619999999999994</v>
      </c>
      <c r="F406" s="31">
        <v>4.9215</v>
      </c>
      <c r="G406" s="87"/>
      <c r="H406" s="87"/>
      <c r="I406" s="87"/>
      <c r="J406" s="88"/>
      <c r="K406" s="32">
        <v>4</v>
      </c>
      <c r="L406" s="90">
        <v>19.686</v>
      </c>
      <c r="M406" s="71">
        <f>H406+J406+L406</f>
        <v>19.686</v>
      </c>
    </row>
    <row r="407" spans="1:13" s="33" customFormat="1" x14ac:dyDescent="0.35">
      <c r="A407" s="29"/>
      <c r="B407" s="30"/>
      <c r="C407" s="141" t="s">
        <v>23</v>
      </c>
      <c r="D407" s="86" t="s">
        <v>18</v>
      </c>
      <c r="E407" s="86">
        <v>4.17</v>
      </c>
      <c r="F407" s="31">
        <v>3.1274999999999999</v>
      </c>
      <c r="G407" s="89">
        <v>4</v>
      </c>
      <c r="H407" s="90">
        <v>12.51</v>
      </c>
      <c r="I407" s="87"/>
      <c r="J407" s="88"/>
      <c r="K407" s="32"/>
      <c r="L407" s="90"/>
      <c r="M407" s="71">
        <f>H407+J407+L407</f>
        <v>12.51</v>
      </c>
    </row>
    <row r="408" spans="1:13" s="33" customFormat="1" x14ac:dyDescent="0.35">
      <c r="A408" s="29">
        <v>66</v>
      </c>
      <c r="B408" s="145" t="s">
        <v>188</v>
      </c>
      <c r="C408" s="131" t="s">
        <v>202</v>
      </c>
      <c r="D408" s="30" t="s">
        <v>24</v>
      </c>
      <c r="E408" s="30"/>
      <c r="F408" s="31">
        <v>12</v>
      </c>
      <c r="G408" s="30"/>
      <c r="H408" s="31"/>
      <c r="I408" s="30"/>
      <c r="J408" s="31"/>
      <c r="K408" s="30"/>
      <c r="L408" s="31"/>
      <c r="M408" s="71"/>
    </row>
    <row r="409" spans="1:13" s="33" customFormat="1" x14ac:dyDescent="0.35">
      <c r="A409" s="29"/>
      <c r="B409" s="30"/>
      <c r="C409" s="121" t="s">
        <v>14</v>
      </c>
      <c r="D409" s="30" t="s">
        <v>15</v>
      </c>
      <c r="E409" s="31">
        <v>3.15</v>
      </c>
      <c r="F409" s="31">
        <v>37.799999999999997</v>
      </c>
      <c r="G409" s="30"/>
      <c r="H409" s="31"/>
      <c r="I409" s="30">
        <v>7.8</v>
      </c>
      <c r="J409" s="31">
        <v>294.83999999999997</v>
      </c>
      <c r="K409" s="30"/>
      <c r="L409" s="31"/>
      <c r="M409" s="71">
        <f t="shared" ref="M409:M410" si="32">H409+J409+L409</f>
        <v>294.83999999999997</v>
      </c>
    </row>
    <row r="410" spans="1:13" s="33" customFormat="1" x14ac:dyDescent="0.35">
      <c r="A410" s="29"/>
      <c r="B410" s="30"/>
      <c r="C410" s="121" t="s">
        <v>21</v>
      </c>
      <c r="D410" s="30" t="s">
        <v>18</v>
      </c>
      <c r="E410" s="31">
        <v>7.2000000000000008E-2</v>
      </c>
      <c r="F410" s="31">
        <v>0.8640000000000001</v>
      </c>
      <c r="G410" s="30"/>
      <c r="H410" s="31"/>
      <c r="I410" s="30"/>
      <c r="J410" s="31"/>
      <c r="K410" s="89">
        <v>4</v>
      </c>
      <c r="L410" s="31">
        <v>3.4560000000000004</v>
      </c>
      <c r="M410" s="71">
        <f t="shared" si="32"/>
        <v>3.4560000000000004</v>
      </c>
    </row>
    <row r="411" spans="1:13" s="33" customFormat="1" x14ac:dyDescent="0.35">
      <c r="A411" s="29">
        <v>67</v>
      </c>
      <c r="B411" s="87" t="s">
        <v>189</v>
      </c>
      <c r="C411" s="131" t="s">
        <v>203</v>
      </c>
      <c r="D411" s="30" t="s">
        <v>20</v>
      </c>
      <c r="E411" s="30"/>
      <c r="F411" s="34">
        <v>6.0000000000000019E-3</v>
      </c>
      <c r="G411" s="30"/>
      <c r="H411" s="31"/>
      <c r="I411" s="30"/>
      <c r="J411" s="31"/>
      <c r="K411" s="30"/>
      <c r="L411" s="31"/>
      <c r="M411" s="71"/>
    </row>
    <row r="412" spans="1:13" s="33" customFormat="1" x14ac:dyDescent="0.35">
      <c r="A412" s="29"/>
      <c r="B412" s="30"/>
      <c r="C412" s="121" t="s">
        <v>14</v>
      </c>
      <c r="D412" s="30" t="s">
        <v>15</v>
      </c>
      <c r="E412" s="31">
        <v>4.5</v>
      </c>
      <c r="F412" s="31">
        <v>2.700000000000001E-2</v>
      </c>
      <c r="G412" s="30"/>
      <c r="H412" s="31"/>
      <c r="I412" s="32">
        <v>6</v>
      </c>
      <c r="J412" s="31">
        <v>0.16200000000000006</v>
      </c>
      <c r="K412" s="30"/>
      <c r="L412" s="31"/>
      <c r="M412" s="71">
        <f t="shared" ref="M412:M415" si="33">H412+J412+L412</f>
        <v>0.16200000000000006</v>
      </c>
    </row>
    <row r="413" spans="1:13" s="33" customFormat="1" x14ac:dyDescent="0.35">
      <c r="A413" s="29"/>
      <c r="B413" s="30"/>
      <c r="C413" s="121" t="s">
        <v>21</v>
      </c>
      <c r="D413" s="30" t="s">
        <v>60</v>
      </c>
      <c r="E413" s="31">
        <v>0.37</v>
      </c>
      <c r="F413" s="31">
        <v>2.2200000000000006E-3</v>
      </c>
      <c r="G413" s="30"/>
      <c r="H413" s="31"/>
      <c r="I413" s="30"/>
      <c r="J413" s="31"/>
      <c r="K413" s="89">
        <v>4</v>
      </c>
      <c r="L413" s="31">
        <v>8.8800000000000025E-3</v>
      </c>
      <c r="M413" s="71">
        <f t="shared" si="33"/>
        <v>8.8800000000000025E-3</v>
      </c>
    </row>
    <row r="414" spans="1:13" s="33" customFormat="1" x14ac:dyDescent="0.35">
      <c r="A414" s="29" t="s">
        <v>379</v>
      </c>
      <c r="B414" s="130" t="s">
        <v>190</v>
      </c>
      <c r="C414" s="121" t="s">
        <v>191</v>
      </c>
      <c r="D414" s="30" t="s">
        <v>20</v>
      </c>
      <c r="E414" s="30">
        <v>1.02</v>
      </c>
      <c r="F414" s="34">
        <v>6.1200000000000022E-3</v>
      </c>
      <c r="G414" s="31">
        <v>110</v>
      </c>
      <c r="H414" s="31">
        <v>0.67320000000000024</v>
      </c>
      <c r="I414" s="30"/>
      <c r="J414" s="31"/>
      <c r="K414" s="30"/>
      <c r="L414" s="31"/>
      <c r="M414" s="71">
        <f t="shared" si="33"/>
        <v>0.67320000000000024</v>
      </c>
    </row>
    <row r="415" spans="1:13" s="33" customFormat="1" x14ac:dyDescent="0.35">
      <c r="A415" s="29"/>
      <c r="B415" s="30"/>
      <c r="C415" s="121" t="s">
        <v>23</v>
      </c>
      <c r="D415" s="30" t="s">
        <v>18</v>
      </c>
      <c r="E415" s="31">
        <v>0.28000000000000003</v>
      </c>
      <c r="F415" s="31">
        <v>1.6800000000000007E-3</v>
      </c>
      <c r="G415" s="32">
        <v>4</v>
      </c>
      <c r="H415" s="77">
        <v>6.7200000000000029E-3</v>
      </c>
      <c r="I415" s="77"/>
      <c r="J415" s="77"/>
      <c r="K415" s="77"/>
      <c r="L415" s="77"/>
      <c r="M415" s="95">
        <f t="shared" si="33"/>
        <v>6.7200000000000029E-3</v>
      </c>
    </row>
    <row r="416" spans="1:13" s="33" customFormat="1" x14ac:dyDescent="0.35">
      <c r="A416" s="29">
        <v>68</v>
      </c>
      <c r="B416" s="90" t="s">
        <v>192</v>
      </c>
      <c r="C416" s="121" t="s">
        <v>193</v>
      </c>
      <c r="D416" s="30" t="s">
        <v>24</v>
      </c>
      <c r="E416" s="30"/>
      <c r="F416" s="31">
        <v>4</v>
      </c>
      <c r="G416" s="30"/>
      <c r="H416" s="31"/>
      <c r="I416" s="30"/>
      <c r="J416" s="31"/>
      <c r="K416" s="30"/>
      <c r="L416" s="31"/>
      <c r="M416" s="71"/>
    </row>
    <row r="417" spans="1:18" s="33" customFormat="1" x14ac:dyDescent="0.35">
      <c r="A417" s="29"/>
      <c r="B417" s="30" t="s">
        <v>194</v>
      </c>
      <c r="C417" s="121" t="s">
        <v>14</v>
      </c>
      <c r="D417" s="30" t="s">
        <v>15</v>
      </c>
      <c r="E417" s="31">
        <v>0.59200000000000008</v>
      </c>
      <c r="F417" s="31">
        <v>2.3680000000000003</v>
      </c>
      <c r="G417" s="30"/>
      <c r="H417" s="31"/>
      <c r="I417" s="32">
        <v>6</v>
      </c>
      <c r="J417" s="31">
        <v>14.208000000000002</v>
      </c>
      <c r="K417" s="30"/>
      <c r="L417" s="31"/>
      <c r="M417" s="71">
        <f t="shared" ref="M417:M426" si="34">H417+J417+L417</f>
        <v>14.208000000000002</v>
      </c>
    </row>
    <row r="418" spans="1:18" s="33" customFormat="1" x14ac:dyDescent="0.35">
      <c r="A418" s="29"/>
      <c r="B418" s="30" t="s">
        <v>194</v>
      </c>
      <c r="C418" s="141" t="s">
        <v>17</v>
      </c>
      <c r="D418" s="86" t="s">
        <v>18</v>
      </c>
      <c r="E418" s="86">
        <v>5.6799999999999993E-3</v>
      </c>
      <c r="F418" s="31">
        <v>2.2719999999999997E-2</v>
      </c>
      <c r="G418" s="87"/>
      <c r="H418" s="87"/>
      <c r="I418" s="87"/>
      <c r="J418" s="88"/>
      <c r="K418" s="89">
        <v>4</v>
      </c>
      <c r="L418" s="90">
        <v>9.0879999999999989E-2</v>
      </c>
      <c r="M418" s="71">
        <f t="shared" si="34"/>
        <v>9.0879999999999989E-2</v>
      </c>
    </row>
    <row r="419" spans="1:18" s="33" customFormat="1" x14ac:dyDescent="0.35">
      <c r="A419" s="29">
        <v>69</v>
      </c>
      <c r="B419" s="90" t="s">
        <v>192</v>
      </c>
      <c r="C419" s="121" t="s">
        <v>195</v>
      </c>
      <c r="D419" s="30" t="s">
        <v>24</v>
      </c>
      <c r="E419" s="30"/>
      <c r="F419" s="31">
        <v>4</v>
      </c>
      <c r="G419" s="30"/>
      <c r="H419" s="31"/>
      <c r="I419" s="30"/>
      <c r="J419" s="31"/>
      <c r="K419" s="30"/>
      <c r="L419" s="31"/>
      <c r="M419" s="71"/>
    </row>
    <row r="420" spans="1:18" s="33" customFormat="1" x14ac:dyDescent="0.35">
      <c r="A420" s="29"/>
      <c r="B420" s="30"/>
      <c r="C420" s="121" t="s">
        <v>14</v>
      </c>
      <c r="D420" s="30" t="s">
        <v>15</v>
      </c>
      <c r="E420" s="31">
        <v>0.74</v>
      </c>
      <c r="F420" s="31">
        <v>2.96</v>
      </c>
      <c r="G420" s="30"/>
      <c r="H420" s="31"/>
      <c r="I420" s="32">
        <v>6</v>
      </c>
      <c r="J420" s="31">
        <v>17.759999999999998</v>
      </c>
      <c r="K420" s="30"/>
      <c r="L420" s="31"/>
      <c r="M420" s="71">
        <f t="shared" si="34"/>
        <v>17.759999999999998</v>
      </c>
    </row>
    <row r="421" spans="1:18" s="33" customFormat="1" x14ac:dyDescent="0.35">
      <c r="A421" s="29"/>
      <c r="B421" s="30"/>
      <c r="C421" s="141" t="s">
        <v>17</v>
      </c>
      <c r="D421" s="86" t="s">
        <v>18</v>
      </c>
      <c r="E421" s="86">
        <v>7.0999999999999995E-3</v>
      </c>
      <c r="F421" s="31">
        <v>2.8399999999999998E-2</v>
      </c>
      <c r="G421" s="87"/>
      <c r="H421" s="87"/>
      <c r="I421" s="87"/>
      <c r="J421" s="88"/>
      <c r="K421" s="89">
        <v>4</v>
      </c>
      <c r="L421" s="90">
        <v>0.11359999999999999</v>
      </c>
      <c r="M421" s="71">
        <f t="shared" si="34"/>
        <v>0.11359999999999999</v>
      </c>
    </row>
    <row r="422" spans="1:18" s="33" customFormat="1" x14ac:dyDescent="0.35">
      <c r="A422" s="29"/>
      <c r="B422" s="30"/>
      <c r="C422" s="30" t="s">
        <v>22</v>
      </c>
      <c r="D422" s="30"/>
      <c r="E422" s="30"/>
      <c r="F422" s="31"/>
      <c r="G422" s="30"/>
      <c r="H422" s="31"/>
      <c r="I422" s="30"/>
      <c r="J422" s="31"/>
      <c r="K422" s="30"/>
      <c r="L422" s="31"/>
      <c r="M422" s="71"/>
    </row>
    <row r="423" spans="1:18" s="33" customFormat="1" x14ac:dyDescent="0.35">
      <c r="A423" s="29"/>
      <c r="B423" s="30"/>
      <c r="C423" s="121" t="s">
        <v>196</v>
      </c>
      <c r="D423" s="30" t="s">
        <v>24</v>
      </c>
      <c r="E423" s="31"/>
      <c r="F423" s="31">
        <v>0</v>
      </c>
      <c r="G423" s="31">
        <v>0</v>
      </c>
      <c r="H423" s="31">
        <v>0</v>
      </c>
      <c r="I423" s="30"/>
      <c r="J423" s="31"/>
      <c r="K423" s="30"/>
      <c r="L423" s="31"/>
      <c r="M423" s="71">
        <f t="shared" si="34"/>
        <v>0</v>
      </c>
    </row>
    <row r="424" spans="1:18" s="33" customFormat="1" x14ac:dyDescent="0.35">
      <c r="A424" s="29" t="s">
        <v>380</v>
      </c>
      <c r="B424" s="30" t="s">
        <v>197</v>
      </c>
      <c r="C424" s="121" t="s">
        <v>198</v>
      </c>
      <c r="D424" s="30" t="s">
        <v>20</v>
      </c>
      <c r="E424" s="30">
        <v>3.9E-2</v>
      </c>
      <c r="F424" s="77">
        <v>0.156</v>
      </c>
      <c r="G424" s="31">
        <v>106</v>
      </c>
      <c r="H424" s="31">
        <v>16.536000000000001</v>
      </c>
      <c r="I424" s="30"/>
      <c r="J424" s="31"/>
      <c r="K424" s="30"/>
      <c r="L424" s="31"/>
      <c r="M424" s="71">
        <f t="shared" si="34"/>
        <v>16.536000000000001</v>
      </c>
    </row>
    <row r="425" spans="1:18" s="33" customFormat="1" x14ac:dyDescent="0.35">
      <c r="A425" s="29" t="s">
        <v>381</v>
      </c>
      <c r="B425" s="30" t="s">
        <v>199</v>
      </c>
      <c r="C425" s="121" t="s">
        <v>200</v>
      </c>
      <c r="D425" s="30" t="s">
        <v>20</v>
      </c>
      <c r="E425" s="30">
        <v>5.9999999999999995E-4</v>
      </c>
      <c r="F425" s="77">
        <v>2.3999999999999998E-3</v>
      </c>
      <c r="G425" s="31">
        <v>88</v>
      </c>
      <c r="H425" s="34">
        <v>0.21119999999999997</v>
      </c>
      <c r="I425" s="30"/>
      <c r="J425" s="31"/>
      <c r="K425" s="30"/>
      <c r="L425" s="31"/>
      <c r="M425" s="71">
        <f t="shared" si="34"/>
        <v>0.21119999999999997</v>
      </c>
    </row>
    <row r="426" spans="1:18" s="33" customFormat="1" x14ac:dyDescent="0.35">
      <c r="A426" s="29"/>
      <c r="B426" s="30"/>
      <c r="C426" s="121" t="s">
        <v>23</v>
      </c>
      <c r="D426" s="30" t="s">
        <v>18</v>
      </c>
      <c r="E426" s="34">
        <v>9.6000000000000002E-2</v>
      </c>
      <c r="F426" s="77">
        <v>0.38400000000000001</v>
      </c>
      <c r="G426" s="32">
        <v>4</v>
      </c>
      <c r="H426" s="34">
        <v>1.536</v>
      </c>
      <c r="I426" s="30"/>
      <c r="J426" s="31"/>
      <c r="K426" s="30"/>
      <c r="L426" s="31"/>
      <c r="M426" s="71">
        <f t="shared" si="34"/>
        <v>1.536</v>
      </c>
    </row>
    <row r="427" spans="1:18" s="33" customFormat="1" x14ac:dyDescent="0.35">
      <c r="A427" s="29">
        <v>70</v>
      </c>
      <c r="B427" s="90" t="s">
        <v>71</v>
      </c>
      <c r="C427" s="121" t="s">
        <v>201</v>
      </c>
      <c r="D427" s="30" t="s">
        <v>24</v>
      </c>
      <c r="E427" s="30"/>
      <c r="F427" s="92">
        <v>20</v>
      </c>
      <c r="G427" s="30"/>
      <c r="H427" s="31"/>
      <c r="I427" s="30"/>
      <c r="J427" s="31"/>
      <c r="K427" s="30"/>
      <c r="L427" s="31"/>
      <c r="M427" s="71"/>
    </row>
    <row r="428" spans="1:18" s="33" customFormat="1" x14ac:dyDescent="0.35">
      <c r="A428" s="29"/>
      <c r="B428" s="30"/>
      <c r="C428" s="121" t="s">
        <v>14</v>
      </c>
      <c r="D428" s="30" t="s">
        <v>15</v>
      </c>
      <c r="E428" s="34">
        <v>0.245</v>
      </c>
      <c r="F428" s="31">
        <v>4.9000000000000004</v>
      </c>
      <c r="G428" s="30"/>
      <c r="H428" s="31"/>
      <c r="I428" s="32">
        <v>4.5999999999999996</v>
      </c>
      <c r="J428" s="31">
        <v>22.54</v>
      </c>
      <c r="K428" s="30"/>
      <c r="L428" s="31"/>
      <c r="M428" s="46">
        <f>H428+J428+L428</f>
        <v>22.54</v>
      </c>
      <c r="O428" s="85"/>
      <c r="Q428" s="85"/>
    </row>
    <row r="429" spans="1:18" s="33" customFormat="1" x14ac:dyDescent="0.35">
      <c r="A429" s="29"/>
      <c r="B429" s="30"/>
      <c r="C429" s="141" t="s">
        <v>17</v>
      </c>
      <c r="D429" s="86" t="s">
        <v>18</v>
      </c>
      <c r="E429" s="86">
        <v>0.109</v>
      </c>
      <c r="F429" s="31">
        <v>2.1800000000000002</v>
      </c>
      <c r="G429" s="87"/>
      <c r="H429" s="87"/>
      <c r="I429" s="87"/>
      <c r="J429" s="88"/>
      <c r="K429" s="89">
        <v>4</v>
      </c>
      <c r="L429" s="90">
        <v>8.7200000000000006</v>
      </c>
      <c r="M429" s="46">
        <f>H429+J429+L429</f>
        <v>8.7200000000000006</v>
      </c>
    </row>
    <row r="430" spans="1:18" s="33" customFormat="1" x14ac:dyDescent="0.35">
      <c r="A430" s="29"/>
      <c r="B430" s="30"/>
      <c r="C430" s="30" t="s">
        <v>22</v>
      </c>
      <c r="D430" s="30"/>
      <c r="E430" s="30"/>
      <c r="F430" s="31"/>
      <c r="G430" s="30"/>
      <c r="H430" s="31"/>
      <c r="I430" s="30"/>
      <c r="J430" s="31"/>
      <c r="K430" s="30"/>
      <c r="L430" s="31"/>
      <c r="M430" s="46"/>
    </row>
    <row r="431" spans="1:18" s="33" customFormat="1" x14ac:dyDescent="0.35">
      <c r="A431" s="29" t="s">
        <v>382</v>
      </c>
      <c r="B431" s="30" t="s">
        <v>86</v>
      </c>
      <c r="C431" s="121" t="s">
        <v>101</v>
      </c>
      <c r="D431" s="30" t="s">
        <v>24</v>
      </c>
      <c r="E431" s="30">
        <v>1.01</v>
      </c>
      <c r="F431" s="32">
        <v>20.2</v>
      </c>
      <c r="G431" s="31">
        <v>16.8</v>
      </c>
      <c r="H431" s="31">
        <v>339.36</v>
      </c>
      <c r="I431" s="30"/>
      <c r="J431" s="31"/>
      <c r="K431" s="30"/>
      <c r="L431" s="31"/>
      <c r="M431" s="46">
        <f>H431+J431+L431</f>
        <v>339.36</v>
      </c>
      <c r="R431" s="144"/>
    </row>
    <row r="432" spans="1:18" s="33" customFormat="1" ht="16.5" thickBot="1" x14ac:dyDescent="0.4">
      <c r="A432" s="29"/>
      <c r="B432" s="30"/>
      <c r="C432" s="121" t="s">
        <v>23</v>
      </c>
      <c r="D432" s="30" t="s">
        <v>18</v>
      </c>
      <c r="E432" s="77">
        <v>8.8800000000000007E-3</v>
      </c>
      <c r="F432" s="31">
        <v>0.17760000000000001</v>
      </c>
      <c r="G432" s="32">
        <v>4</v>
      </c>
      <c r="H432" s="31">
        <v>0.71040000000000003</v>
      </c>
      <c r="I432" s="30"/>
      <c r="J432" s="31"/>
      <c r="K432" s="30"/>
      <c r="L432" s="31"/>
      <c r="M432" s="46">
        <f>H432+J432+L432</f>
        <v>0.71040000000000003</v>
      </c>
    </row>
    <row r="433" spans="1:13" ht="16.5" thickBot="1" x14ac:dyDescent="0.4">
      <c r="A433" s="96"/>
      <c r="B433" s="97"/>
      <c r="C433" s="146" t="s">
        <v>25</v>
      </c>
      <c r="D433" s="97"/>
      <c r="E433" s="98"/>
      <c r="F433" s="98"/>
      <c r="G433" s="97"/>
      <c r="H433" s="99">
        <f>SUM(H8:H432)</f>
        <v>38822.581593417082</v>
      </c>
      <c r="I433" s="100"/>
      <c r="J433" s="99">
        <f>SUM(J8:J432)</f>
        <v>15248.30168296</v>
      </c>
      <c r="K433" s="100"/>
      <c r="L433" s="99">
        <f>SUM(L8:L432)</f>
        <v>18132.749990851</v>
      </c>
      <c r="M433" s="101">
        <f>SUM(M8:M432)</f>
        <v>72203.633267228011</v>
      </c>
    </row>
    <row r="434" spans="1:13" ht="16.5" thickBot="1" x14ac:dyDescent="0.4">
      <c r="A434" s="102"/>
      <c r="B434" s="104"/>
      <c r="C434" s="147" t="s">
        <v>26</v>
      </c>
      <c r="D434" s="103">
        <v>0.05</v>
      </c>
      <c r="E434" s="104"/>
      <c r="F434" s="105"/>
      <c r="G434" s="104"/>
      <c r="H434" s="106">
        <f>H433*D434</f>
        <v>1941.1290796708543</v>
      </c>
      <c r="I434" s="107"/>
      <c r="J434" s="107"/>
      <c r="K434" s="107"/>
      <c r="L434" s="107"/>
      <c r="M434" s="108">
        <f>H434</f>
        <v>1941.1290796708543</v>
      </c>
    </row>
    <row r="435" spans="1:13" ht="16.5" thickBot="1" x14ac:dyDescent="0.4">
      <c r="A435" s="102"/>
      <c r="B435" s="13"/>
      <c r="C435" s="148" t="s">
        <v>27</v>
      </c>
      <c r="D435" s="104"/>
      <c r="E435" s="104"/>
      <c r="F435" s="105"/>
      <c r="G435" s="104"/>
      <c r="H435" s="107"/>
      <c r="I435" s="107"/>
      <c r="J435" s="107"/>
      <c r="K435" s="107"/>
      <c r="L435" s="107"/>
      <c r="M435" s="109">
        <f>M433+M434</f>
        <v>74144.76234689886</v>
      </c>
    </row>
    <row r="436" spans="1:13" ht="16.5" thickBot="1" x14ac:dyDescent="0.4">
      <c r="A436" s="102"/>
      <c r="B436" s="13"/>
      <c r="C436" s="147" t="s">
        <v>28</v>
      </c>
      <c r="D436" s="103">
        <v>0.1</v>
      </c>
      <c r="E436" s="104"/>
      <c r="F436" s="105"/>
      <c r="G436" s="104"/>
      <c r="H436" s="107"/>
      <c r="I436" s="107"/>
      <c r="J436" s="107"/>
      <c r="K436" s="107"/>
      <c r="L436" s="107"/>
      <c r="M436" s="108">
        <f>M435*D436</f>
        <v>7414.476234689886</v>
      </c>
    </row>
    <row r="437" spans="1:13" ht="16.5" thickBot="1" x14ac:dyDescent="0.4">
      <c r="A437" s="102"/>
      <c r="B437" s="13"/>
      <c r="C437" s="148" t="s">
        <v>27</v>
      </c>
      <c r="D437" s="104"/>
      <c r="E437" s="104"/>
      <c r="F437" s="105"/>
      <c r="G437" s="104"/>
      <c r="H437" s="107"/>
      <c r="I437" s="107"/>
      <c r="J437" s="107"/>
      <c r="K437" s="107"/>
      <c r="L437" s="107"/>
      <c r="M437" s="109">
        <f>M435+M436</f>
        <v>81559.238581588754</v>
      </c>
    </row>
    <row r="438" spans="1:13" ht="16.5" thickBot="1" x14ac:dyDescent="0.4">
      <c r="A438" s="102"/>
      <c r="B438" s="13"/>
      <c r="C438" s="147" t="s">
        <v>29</v>
      </c>
      <c r="D438" s="103">
        <v>0.08</v>
      </c>
      <c r="E438" s="104"/>
      <c r="F438" s="105"/>
      <c r="G438" s="104"/>
      <c r="H438" s="107"/>
      <c r="I438" s="107"/>
      <c r="J438" s="107"/>
      <c r="K438" s="107"/>
      <c r="L438" s="107"/>
      <c r="M438" s="108">
        <f>M437*D438</f>
        <v>6524.7390865271009</v>
      </c>
    </row>
    <row r="439" spans="1:13" ht="16.5" thickBot="1" x14ac:dyDescent="0.4">
      <c r="A439" s="110"/>
      <c r="B439" s="149"/>
      <c r="C439" s="150" t="s">
        <v>27</v>
      </c>
      <c r="D439" s="111"/>
      <c r="E439" s="111"/>
      <c r="F439" s="112"/>
      <c r="G439" s="111"/>
      <c r="H439" s="113"/>
      <c r="I439" s="113"/>
      <c r="J439" s="113"/>
      <c r="K439" s="113"/>
      <c r="L439" s="113"/>
      <c r="M439" s="114">
        <f>M437+M438</f>
        <v>88083.977668115855</v>
      </c>
    </row>
    <row r="440" spans="1:13" ht="16.5" thickBot="1" x14ac:dyDescent="0.4">
      <c r="A440" s="102"/>
      <c r="B440" s="13"/>
      <c r="C440" s="151" t="s">
        <v>383</v>
      </c>
      <c r="D440" s="103">
        <v>0.03</v>
      </c>
      <c r="E440" s="104"/>
      <c r="F440" s="105"/>
      <c r="G440" s="104"/>
      <c r="H440" s="107"/>
      <c r="I440" s="107"/>
      <c r="J440" s="107"/>
      <c r="K440" s="107"/>
      <c r="L440" s="107"/>
      <c r="M440" s="108">
        <f>M439*D440</f>
        <v>2642.5193300434757</v>
      </c>
    </row>
    <row r="441" spans="1:13" ht="16.5" thickBot="1" x14ac:dyDescent="0.4">
      <c r="A441" s="110"/>
      <c r="B441" s="149"/>
      <c r="C441" s="152" t="s">
        <v>11</v>
      </c>
      <c r="D441" s="111"/>
      <c r="E441" s="111"/>
      <c r="F441" s="112"/>
      <c r="G441" s="111"/>
      <c r="H441" s="113"/>
      <c r="I441" s="113"/>
      <c r="J441" s="113"/>
      <c r="K441" s="113"/>
      <c r="L441" s="113"/>
      <c r="M441" s="114">
        <f>M440+M439</f>
        <v>90726.496998159331</v>
      </c>
    </row>
    <row r="442" spans="1:13" ht="16.5" thickBot="1" x14ac:dyDescent="0.4">
      <c r="A442" s="102"/>
      <c r="B442" s="13"/>
      <c r="C442" s="153" t="s">
        <v>386</v>
      </c>
      <c r="D442" s="103">
        <v>0.02</v>
      </c>
      <c r="E442" s="104"/>
      <c r="F442" s="105"/>
      <c r="G442" s="104"/>
      <c r="H442" s="107"/>
      <c r="I442" s="107"/>
      <c r="J442" s="107"/>
      <c r="K442" s="107"/>
      <c r="L442" s="107"/>
      <c r="M442" s="108">
        <f>D442*J433</f>
        <v>304.96603365920004</v>
      </c>
    </row>
    <row r="443" spans="1:13" ht="16.5" thickBot="1" x14ac:dyDescent="0.4">
      <c r="A443" s="110"/>
      <c r="B443" s="149"/>
      <c r="C443" s="152" t="s">
        <v>27</v>
      </c>
      <c r="D443" s="111"/>
      <c r="E443" s="111"/>
      <c r="F443" s="112"/>
      <c r="G443" s="111"/>
      <c r="H443" s="113"/>
      <c r="I443" s="113"/>
      <c r="J443" s="113"/>
      <c r="K443" s="113"/>
      <c r="L443" s="113"/>
      <c r="M443" s="114">
        <f>M442+M441</f>
        <v>91031.463031818537</v>
      </c>
    </row>
    <row r="444" spans="1:13" ht="16.5" thickBot="1" x14ac:dyDescent="0.4">
      <c r="A444" s="102"/>
      <c r="B444" s="13"/>
      <c r="C444" s="154" t="s">
        <v>387</v>
      </c>
      <c r="D444" s="103">
        <v>0.18</v>
      </c>
      <c r="E444" s="104"/>
      <c r="F444" s="105"/>
      <c r="G444" s="104"/>
      <c r="H444" s="107"/>
      <c r="I444" s="107"/>
      <c r="J444" s="107"/>
      <c r="K444" s="107"/>
      <c r="L444" s="107"/>
      <c r="M444" s="108">
        <f>M443*D444</f>
        <v>16385.663345727335</v>
      </c>
    </row>
    <row r="445" spans="1:13" ht="16.5" thickBot="1" x14ac:dyDescent="0.4">
      <c r="A445" s="110"/>
      <c r="B445" s="149"/>
      <c r="C445" s="155" t="s">
        <v>31</v>
      </c>
      <c r="D445" s="111"/>
      <c r="E445" s="111"/>
      <c r="F445" s="112"/>
      <c r="G445" s="111"/>
      <c r="H445" s="113"/>
      <c r="I445" s="113"/>
      <c r="J445" s="113"/>
      <c r="K445" s="113"/>
      <c r="L445" s="113"/>
      <c r="M445" s="114">
        <f>M444+M443</f>
        <v>107417.12637754588</v>
      </c>
    </row>
    <row r="446" spans="1:13" x14ac:dyDescent="0.35">
      <c r="A446" s="11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5">
      <c r="A447" s="11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5">
      <c r="A448" s="11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35">
      <c r="A449" s="11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35">
      <c r="A450" s="11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35">
      <c r="A451" s="11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35">
      <c r="A452" s="11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35">
      <c r="A453" s="11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35">
      <c r="A454" s="11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35">
      <c r="A455" s="11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35">
      <c r="A456" s="11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35">
      <c r="A457" s="11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35">
      <c r="A458" s="11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35">
      <c r="A459" s="11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35">
      <c r="A460" s="11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35">
      <c r="A461" s="11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35">
      <c r="A462" s="11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35">
      <c r="A463" s="11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35">
      <c r="A464" s="11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35">
      <c r="A465" s="11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35">
      <c r="A466" s="11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35">
      <c r="A467" s="11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35">
      <c r="A468" s="11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35">
      <c r="A469" s="11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35">
      <c r="A470" s="11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35">
      <c r="A471" s="11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35">
      <c r="A472" s="11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35">
      <c r="A473" s="11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35">
      <c r="A474" s="11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35">
      <c r="A475" s="11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35">
      <c r="A476" s="11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35">
      <c r="A477" s="11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35">
      <c r="A478" s="11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35">
      <c r="A479" s="11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35">
      <c r="A480" s="11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</sheetData>
  <mergeCells count="9">
    <mergeCell ref="F5:F6"/>
    <mergeCell ref="G5:H5"/>
    <mergeCell ref="I5:J5"/>
    <mergeCell ref="K5:L5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2" orientation="landscape" r:id="rId1"/>
  <headerFooter alignWithMargins="0"/>
  <ignoredErrors>
    <ignoredError sqref="M433 M14 M13 M19:M20 K433 I433 H433 J433 L433 M9 M17 M10 M15 M16 M12 M11 M258:M262 K9:L9 J10:K10 J9 L10 J14:L17 F14:F17 F18 M428:M432 M42 M43 F42" unlockedFormula="1"/>
    <ignoredError sqref="B24 B21" twoDigitTextYear="1"/>
    <ignoredError sqref="M436:M438 F31" formula="1"/>
    <ignoredError sqref="A30 A32" numberStoredAsText="1"/>
    <ignoredError sqref="G42:L42 F43:L43 F41:M4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75"/>
  <sheetViews>
    <sheetView showGridLines="0" tabSelected="1" zoomScale="80" zoomScaleNormal="80" workbookViewId="0">
      <pane xSplit="2" ySplit="6" topLeftCell="C228" activePane="bottomRight" state="frozen"/>
      <selection pane="topRight" activeCell="C1" sqref="C1"/>
      <selection pane="bottomLeft" activeCell="A7" sqref="A7"/>
      <selection pane="bottomRight" activeCell="F237" sqref="F237"/>
    </sheetView>
  </sheetViews>
  <sheetFormatPr defaultColWidth="9.1796875" defaultRowHeight="16" x14ac:dyDescent="0.35"/>
  <cols>
    <col min="1" max="1" width="5.26953125" style="116" customWidth="1"/>
    <col min="2" max="2" width="52.08984375" style="5" customWidth="1"/>
    <col min="3" max="3" width="8.54296875" style="5" customWidth="1"/>
    <col min="4" max="4" width="12.54296875" style="5" bestFit="1" customWidth="1"/>
    <col min="5" max="5" width="10.54296875" style="66" customWidth="1"/>
    <col min="6" max="6" width="15.453125" style="5" customWidth="1"/>
    <col min="7" max="7" width="31.453125" style="5" bestFit="1" customWidth="1"/>
    <col min="8" max="16384" width="9.1796875" style="5"/>
  </cols>
  <sheetData>
    <row r="1" spans="1:8" x14ac:dyDescent="0.35">
      <c r="A1" s="1" t="s">
        <v>388</v>
      </c>
      <c r="B1" s="1"/>
      <c r="C1" s="1"/>
      <c r="D1" s="1"/>
      <c r="E1" s="1"/>
      <c r="F1" s="1"/>
    </row>
    <row r="2" spans="1:8" ht="16.5" thickBot="1" x14ac:dyDescent="0.4">
      <c r="A2" s="162"/>
      <c r="B2" s="162"/>
      <c r="C2" s="162"/>
      <c r="D2" s="162"/>
      <c r="E2" s="162"/>
      <c r="F2" s="162"/>
      <c r="G2" s="168"/>
    </row>
    <row r="3" spans="1:8" ht="16.5" thickBot="1" x14ac:dyDescent="0.4">
      <c r="A3" s="6"/>
      <c r="B3" s="156"/>
      <c r="C3" s="156"/>
      <c r="D3" s="156"/>
      <c r="E3" s="156"/>
      <c r="F3" s="156"/>
    </row>
    <row r="4" spans="1:8" ht="18" customHeight="1" thickBot="1" x14ac:dyDescent="0.4">
      <c r="A4" s="172" t="s">
        <v>0</v>
      </c>
      <c r="B4" s="176" t="s">
        <v>2</v>
      </c>
      <c r="C4" s="176" t="s">
        <v>3</v>
      </c>
      <c r="D4" s="176" t="s">
        <v>384</v>
      </c>
      <c r="E4" s="179" t="s">
        <v>10</v>
      </c>
      <c r="F4" s="174" t="s">
        <v>385</v>
      </c>
      <c r="G4" s="169"/>
    </row>
    <row r="5" spans="1:8" ht="16.5" thickBot="1" x14ac:dyDescent="0.4">
      <c r="A5" s="173"/>
      <c r="B5" s="177"/>
      <c r="C5" s="177"/>
      <c r="D5" s="177"/>
      <c r="E5" s="180"/>
      <c r="F5" s="175"/>
      <c r="G5" s="157"/>
      <c r="H5" s="11"/>
    </row>
    <row r="6" spans="1:8" ht="16.5" thickBot="1" x14ac:dyDescent="0.4">
      <c r="A6" s="12">
        <v>1</v>
      </c>
      <c r="B6" s="4">
        <v>2</v>
      </c>
      <c r="C6" s="4">
        <v>3</v>
      </c>
      <c r="D6" s="4">
        <v>4</v>
      </c>
      <c r="E6" s="14">
        <v>5</v>
      </c>
      <c r="F6" s="14">
        <v>6</v>
      </c>
      <c r="G6" s="170">
        <v>7</v>
      </c>
    </row>
    <row r="7" spans="1:8" s="21" customFormat="1" x14ac:dyDescent="0.35">
      <c r="A7" s="16">
        <v>1</v>
      </c>
      <c r="B7" s="119" t="s">
        <v>104</v>
      </c>
      <c r="C7" s="17" t="s">
        <v>24</v>
      </c>
      <c r="D7" s="164">
        <v>646.29999999999995</v>
      </c>
      <c r="E7" s="164"/>
      <c r="F7" s="164">
        <f>D7*E7</f>
        <v>0</v>
      </c>
      <c r="G7" s="171" t="s">
        <v>390</v>
      </c>
    </row>
    <row r="8" spans="1:8" s="41" customFormat="1" ht="16.5" x14ac:dyDescent="0.35">
      <c r="A8" s="36">
        <v>2</v>
      </c>
      <c r="B8" s="123" t="s">
        <v>62</v>
      </c>
      <c r="C8" s="37" t="s">
        <v>399</v>
      </c>
      <c r="D8" s="164">
        <v>30.145</v>
      </c>
      <c r="E8" s="164"/>
      <c r="F8" s="164">
        <f t="shared" ref="F8:F71" si="0">D8*E8</f>
        <v>0</v>
      </c>
      <c r="G8" s="171" t="s">
        <v>390</v>
      </c>
    </row>
    <row r="9" spans="1:8" s="41" customFormat="1" ht="16.5" x14ac:dyDescent="0.35">
      <c r="A9" s="125">
        <v>3</v>
      </c>
      <c r="B9" s="124" t="s">
        <v>402</v>
      </c>
      <c r="C9" s="43" t="s">
        <v>399</v>
      </c>
      <c r="D9" s="165">
        <v>30.145</v>
      </c>
      <c r="E9" s="165"/>
      <c r="F9" s="164">
        <f t="shared" si="0"/>
        <v>0</v>
      </c>
      <c r="G9" s="171" t="s">
        <v>390</v>
      </c>
    </row>
    <row r="10" spans="1:8" s="41" customFormat="1" x14ac:dyDescent="0.35">
      <c r="A10" s="125">
        <v>3.1</v>
      </c>
      <c r="B10" s="127" t="s">
        <v>224</v>
      </c>
      <c r="C10" s="43" t="s">
        <v>19</v>
      </c>
      <c r="D10" s="166">
        <v>60.29</v>
      </c>
      <c r="E10" s="164"/>
      <c r="F10" s="164">
        <f t="shared" si="0"/>
        <v>0</v>
      </c>
      <c r="G10" s="171" t="s">
        <v>390</v>
      </c>
    </row>
    <row r="11" spans="1:8" ht="16.5" x14ac:dyDescent="0.35">
      <c r="A11" s="52">
        <v>4</v>
      </c>
      <c r="B11" s="119" t="s">
        <v>142</v>
      </c>
      <c r="C11" s="59" t="s">
        <v>399</v>
      </c>
      <c r="D11" s="167">
        <v>50.868000000000002</v>
      </c>
      <c r="E11" s="165"/>
      <c r="F11" s="165">
        <f t="shared" si="0"/>
        <v>0</v>
      </c>
      <c r="G11" s="171" t="s">
        <v>390</v>
      </c>
    </row>
    <row r="12" spans="1:8" ht="16.5" x14ac:dyDescent="0.35">
      <c r="A12" s="52">
        <v>5</v>
      </c>
      <c r="B12" s="119" t="s">
        <v>403</v>
      </c>
      <c r="C12" s="59" t="s">
        <v>399</v>
      </c>
      <c r="D12" s="167">
        <v>636.72199999999998</v>
      </c>
      <c r="E12" s="165"/>
      <c r="F12" s="165">
        <f t="shared" si="0"/>
        <v>0</v>
      </c>
      <c r="G12" s="171" t="s">
        <v>390</v>
      </c>
    </row>
    <row r="13" spans="1:8" ht="16.5" x14ac:dyDescent="0.35">
      <c r="A13" s="58" t="s">
        <v>235</v>
      </c>
      <c r="B13" s="127" t="s">
        <v>106</v>
      </c>
      <c r="C13" s="59" t="s">
        <v>399</v>
      </c>
      <c r="D13" s="167">
        <v>3.8203319999999992E-2</v>
      </c>
      <c r="E13" s="164"/>
      <c r="F13" s="164">
        <f t="shared" si="0"/>
        <v>0</v>
      </c>
      <c r="G13" s="171" t="s">
        <v>389</v>
      </c>
    </row>
    <row r="14" spans="1:8" ht="16.5" x14ac:dyDescent="0.35">
      <c r="A14" s="58" t="s">
        <v>233</v>
      </c>
      <c r="B14" s="120" t="s">
        <v>47</v>
      </c>
      <c r="C14" s="59" t="s">
        <v>399</v>
      </c>
      <c r="D14" s="166">
        <v>20.628</v>
      </c>
      <c r="E14" s="164"/>
      <c r="F14" s="164">
        <f t="shared" si="0"/>
        <v>0</v>
      </c>
      <c r="G14" s="171" t="s">
        <v>390</v>
      </c>
    </row>
    <row r="15" spans="1:8" ht="16.5" x14ac:dyDescent="0.35">
      <c r="A15" s="58" t="s">
        <v>222</v>
      </c>
      <c r="B15" s="120" t="s">
        <v>223</v>
      </c>
      <c r="C15" s="59" t="s">
        <v>399</v>
      </c>
      <c r="D15" s="166">
        <v>48.131999999999998</v>
      </c>
      <c r="E15" s="164"/>
      <c r="F15" s="164">
        <f t="shared" si="0"/>
        <v>0</v>
      </c>
      <c r="G15" s="171" t="s">
        <v>390</v>
      </c>
    </row>
    <row r="16" spans="1:8" x14ac:dyDescent="0.35">
      <c r="A16" s="58">
        <v>8</v>
      </c>
      <c r="B16" s="120" t="s">
        <v>404</v>
      </c>
      <c r="C16" s="59" t="s">
        <v>19</v>
      </c>
      <c r="D16" s="166">
        <v>1281.8325</v>
      </c>
      <c r="E16" s="164"/>
      <c r="F16" s="164">
        <f t="shared" si="0"/>
        <v>0</v>
      </c>
      <c r="G16" s="171" t="s">
        <v>390</v>
      </c>
    </row>
    <row r="17" spans="1:223" s="3" customFormat="1" x14ac:dyDescent="0.35">
      <c r="A17" s="129">
        <v>8.1</v>
      </c>
      <c r="B17" s="127" t="s">
        <v>224</v>
      </c>
      <c r="C17" s="59" t="s">
        <v>19</v>
      </c>
      <c r="D17" s="167">
        <v>1281.8325</v>
      </c>
      <c r="E17" s="164"/>
      <c r="F17" s="164">
        <f t="shared" si="0"/>
        <v>0</v>
      </c>
      <c r="G17" s="171" t="s">
        <v>390</v>
      </c>
    </row>
    <row r="18" spans="1:223" s="33" customFormat="1" x14ac:dyDescent="0.35">
      <c r="A18" s="29">
        <v>9</v>
      </c>
      <c r="B18" s="131" t="s">
        <v>144</v>
      </c>
      <c r="C18" s="30" t="s">
        <v>20</v>
      </c>
      <c r="D18" s="167">
        <v>99</v>
      </c>
      <c r="E18" s="164"/>
      <c r="F18" s="164">
        <f t="shared" si="0"/>
        <v>0</v>
      </c>
      <c r="G18" s="171" t="s">
        <v>390</v>
      </c>
    </row>
    <row r="19" spans="1:223" s="135" customFormat="1" ht="16.5" x14ac:dyDescent="0.45">
      <c r="A19" s="58">
        <v>10</v>
      </c>
      <c r="B19" s="134" t="s">
        <v>405</v>
      </c>
      <c r="C19" s="59" t="s">
        <v>399</v>
      </c>
      <c r="D19" s="167">
        <v>142.19</v>
      </c>
      <c r="E19" s="164"/>
      <c r="F19" s="164">
        <f t="shared" si="0"/>
        <v>0</v>
      </c>
      <c r="G19" s="171" t="s">
        <v>390</v>
      </c>
    </row>
    <row r="20" spans="1:223" s="136" customFormat="1" ht="16.5" x14ac:dyDescent="0.45">
      <c r="A20" s="22">
        <v>11</v>
      </c>
      <c r="B20" s="138" t="s">
        <v>76</v>
      </c>
      <c r="C20" s="23" t="s">
        <v>399</v>
      </c>
      <c r="D20" s="165">
        <v>142.19</v>
      </c>
      <c r="E20" s="164"/>
      <c r="F20" s="164">
        <f t="shared" si="0"/>
        <v>0</v>
      </c>
      <c r="G20" s="171" t="s">
        <v>390</v>
      </c>
    </row>
    <row r="21" spans="1:223" s="136" customFormat="1" ht="16.5" x14ac:dyDescent="0.45">
      <c r="A21" s="22" t="s">
        <v>234</v>
      </c>
      <c r="B21" s="139" t="s">
        <v>69</v>
      </c>
      <c r="C21" s="23" t="s">
        <v>399</v>
      </c>
      <c r="D21" s="165">
        <v>156.40900000000002</v>
      </c>
      <c r="E21" s="164"/>
      <c r="F21" s="164">
        <f t="shared" si="0"/>
        <v>0</v>
      </c>
      <c r="G21" s="171" t="s">
        <v>389</v>
      </c>
    </row>
    <row r="22" spans="1:223" s="136" customFormat="1" ht="16.5" x14ac:dyDescent="0.45">
      <c r="A22" s="58">
        <v>12</v>
      </c>
      <c r="B22" s="134" t="s">
        <v>406</v>
      </c>
      <c r="C22" s="59" t="s">
        <v>399</v>
      </c>
      <c r="D22" s="167">
        <v>40.49</v>
      </c>
      <c r="E22" s="164"/>
      <c r="F22" s="164">
        <f t="shared" si="0"/>
        <v>0</v>
      </c>
      <c r="G22" s="171" t="s">
        <v>390</v>
      </c>
    </row>
    <row r="23" spans="1:223" s="136" customFormat="1" x14ac:dyDescent="0.45">
      <c r="A23" s="78" t="s">
        <v>236</v>
      </c>
      <c r="B23" s="127" t="s">
        <v>106</v>
      </c>
      <c r="C23" s="59" t="s">
        <v>20</v>
      </c>
      <c r="D23" s="167">
        <v>44.539000000000009</v>
      </c>
      <c r="E23" s="164"/>
      <c r="F23" s="164">
        <f t="shared" si="0"/>
        <v>0</v>
      </c>
      <c r="G23" s="171" t="s">
        <v>389</v>
      </c>
    </row>
    <row r="24" spans="1:223" s="136" customFormat="1" ht="16.5" x14ac:dyDescent="0.45">
      <c r="A24" s="58">
        <v>13</v>
      </c>
      <c r="B24" s="134" t="s">
        <v>109</v>
      </c>
      <c r="C24" s="59" t="s">
        <v>399</v>
      </c>
      <c r="D24" s="167">
        <v>366.8</v>
      </c>
      <c r="E24" s="164"/>
      <c r="F24" s="164">
        <f t="shared" si="0"/>
        <v>0</v>
      </c>
      <c r="G24" s="171" t="s">
        <v>390</v>
      </c>
    </row>
    <row r="25" spans="1:223" s="136" customFormat="1" ht="16.5" x14ac:dyDescent="0.45">
      <c r="A25" s="78" t="s">
        <v>237</v>
      </c>
      <c r="B25" s="127" t="s">
        <v>407</v>
      </c>
      <c r="C25" s="59" t="s">
        <v>399</v>
      </c>
      <c r="D25" s="167">
        <v>403.48</v>
      </c>
      <c r="E25" s="164"/>
      <c r="F25" s="164">
        <f t="shared" si="0"/>
        <v>0</v>
      </c>
      <c r="G25" s="171" t="s">
        <v>389</v>
      </c>
    </row>
    <row r="26" spans="1:223" ht="16.5" x14ac:dyDescent="0.35">
      <c r="A26" s="58">
        <v>14</v>
      </c>
      <c r="B26" s="127" t="s">
        <v>408</v>
      </c>
      <c r="C26" s="59" t="s">
        <v>399</v>
      </c>
      <c r="D26" s="167">
        <v>7.74</v>
      </c>
      <c r="E26" s="164"/>
      <c r="F26" s="164">
        <f t="shared" si="0"/>
        <v>0</v>
      </c>
      <c r="G26" s="171" t="s">
        <v>390</v>
      </c>
    </row>
    <row r="27" spans="1:223" ht="16.5" x14ac:dyDescent="0.35">
      <c r="A27" s="58" t="s">
        <v>238</v>
      </c>
      <c r="B27" s="127" t="s">
        <v>409</v>
      </c>
      <c r="C27" s="59" t="s">
        <v>399</v>
      </c>
      <c r="D27" s="167">
        <v>8.9009999999999998</v>
      </c>
      <c r="E27" s="164"/>
      <c r="F27" s="164">
        <f t="shared" si="0"/>
        <v>0</v>
      </c>
      <c r="G27" s="171" t="s">
        <v>389</v>
      </c>
    </row>
    <row r="28" spans="1:223" ht="16.5" x14ac:dyDescent="0.35">
      <c r="A28" s="58" t="s">
        <v>211</v>
      </c>
      <c r="B28" s="127" t="s">
        <v>410</v>
      </c>
      <c r="C28" s="59" t="s">
        <v>401</v>
      </c>
      <c r="D28" s="167">
        <v>90</v>
      </c>
      <c r="E28" s="164"/>
      <c r="F28" s="164">
        <f t="shared" si="0"/>
        <v>0</v>
      </c>
      <c r="G28" s="171" t="s">
        <v>390</v>
      </c>
    </row>
    <row r="29" spans="1:223" x14ac:dyDescent="0.45">
      <c r="A29" s="58" t="s">
        <v>239</v>
      </c>
      <c r="B29" s="127" t="s">
        <v>217</v>
      </c>
      <c r="C29" s="59" t="s">
        <v>19</v>
      </c>
      <c r="D29" s="167">
        <v>12.87</v>
      </c>
      <c r="E29" s="164"/>
      <c r="F29" s="164">
        <f t="shared" si="0"/>
        <v>0</v>
      </c>
      <c r="G29" s="171" t="s">
        <v>389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</row>
    <row r="30" spans="1:223" x14ac:dyDescent="0.45">
      <c r="A30" s="58" t="s">
        <v>240</v>
      </c>
      <c r="B30" s="127" t="s">
        <v>219</v>
      </c>
      <c r="C30" s="59" t="s">
        <v>19</v>
      </c>
      <c r="D30" s="167">
        <v>8.5859999999999985</v>
      </c>
      <c r="E30" s="164"/>
      <c r="F30" s="164">
        <f t="shared" si="0"/>
        <v>0</v>
      </c>
      <c r="G30" s="171" t="s">
        <v>389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</row>
    <row r="31" spans="1:223" x14ac:dyDescent="0.45">
      <c r="A31" s="58" t="s">
        <v>241</v>
      </c>
      <c r="B31" s="127" t="s">
        <v>221</v>
      </c>
      <c r="C31" s="59" t="s">
        <v>19</v>
      </c>
      <c r="D31" s="167">
        <v>0.10799999999999998</v>
      </c>
      <c r="E31" s="164"/>
      <c r="F31" s="164">
        <f t="shared" si="0"/>
        <v>0</v>
      </c>
      <c r="G31" s="171" t="s">
        <v>389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</row>
    <row r="32" spans="1:223" s="33" customFormat="1" x14ac:dyDescent="0.35">
      <c r="A32" s="29" t="s">
        <v>205</v>
      </c>
      <c r="B32" s="121" t="s">
        <v>110</v>
      </c>
      <c r="C32" s="30" t="s">
        <v>37</v>
      </c>
      <c r="D32" s="167">
        <v>759.5</v>
      </c>
      <c r="E32" s="164"/>
      <c r="F32" s="164">
        <f t="shared" si="0"/>
        <v>0</v>
      </c>
      <c r="G32" s="171" t="s">
        <v>390</v>
      </c>
    </row>
    <row r="33" spans="1:7" s="33" customFormat="1" x14ac:dyDescent="0.35">
      <c r="A33" s="29" t="s">
        <v>242</v>
      </c>
      <c r="B33" s="141" t="s">
        <v>411</v>
      </c>
      <c r="C33" s="30" t="s">
        <v>20</v>
      </c>
      <c r="D33" s="167">
        <v>3.2658499999999999</v>
      </c>
      <c r="E33" s="164"/>
      <c r="F33" s="164">
        <f t="shared" si="0"/>
        <v>0</v>
      </c>
      <c r="G33" s="171" t="s">
        <v>389</v>
      </c>
    </row>
    <row r="34" spans="1:7" s="33" customFormat="1" x14ac:dyDescent="0.35">
      <c r="A34" s="29" t="s">
        <v>243</v>
      </c>
      <c r="B34" s="141" t="s">
        <v>112</v>
      </c>
      <c r="C34" s="30" t="s">
        <v>20</v>
      </c>
      <c r="D34" s="167">
        <v>7.2152500000000002</v>
      </c>
      <c r="E34" s="164"/>
      <c r="F34" s="164">
        <f t="shared" si="0"/>
        <v>0</v>
      </c>
      <c r="G34" s="171" t="s">
        <v>389</v>
      </c>
    </row>
    <row r="35" spans="1:7" s="33" customFormat="1" x14ac:dyDescent="0.35">
      <c r="A35" s="42">
        <v>17</v>
      </c>
      <c r="B35" s="121" t="s">
        <v>412</v>
      </c>
      <c r="C35" s="43" t="s">
        <v>20</v>
      </c>
      <c r="D35" s="165">
        <v>2.07762</v>
      </c>
      <c r="E35" s="164"/>
      <c r="F35" s="164">
        <f t="shared" si="0"/>
        <v>0</v>
      </c>
      <c r="G35" s="171" t="s">
        <v>390</v>
      </c>
    </row>
    <row r="36" spans="1:7" s="33" customFormat="1" x14ac:dyDescent="0.35">
      <c r="A36" s="42" t="s">
        <v>244</v>
      </c>
      <c r="B36" s="143" t="s">
        <v>413</v>
      </c>
      <c r="C36" s="43" t="s">
        <v>39</v>
      </c>
      <c r="D36" s="167">
        <v>2</v>
      </c>
      <c r="E36" s="164"/>
      <c r="F36" s="164">
        <f t="shared" si="0"/>
        <v>0</v>
      </c>
      <c r="G36" s="171" t="s">
        <v>389</v>
      </c>
    </row>
    <row r="37" spans="1:7" s="33" customFormat="1" x14ac:dyDescent="0.35">
      <c r="A37" s="42" t="s">
        <v>245</v>
      </c>
      <c r="B37" s="143" t="s">
        <v>414</v>
      </c>
      <c r="C37" s="43" t="s">
        <v>39</v>
      </c>
      <c r="D37" s="167">
        <v>2</v>
      </c>
      <c r="E37" s="164"/>
      <c r="F37" s="164">
        <f t="shared" si="0"/>
        <v>0</v>
      </c>
      <c r="G37" s="171" t="s">
        <v>389</v>
      </c>
    </row>
    <row r="38" spans="1:7" s="33" customFormat="1" x14ac:dyDescent="0.35">
      <c r="A38" s="42" t="s">
        <v>246</v>
      </c>
      <c r="B38" s="124" t="s">
        <v>415</v>
      </c>
      <c r="C38" s="43" t="s">
        <v>39</v>
      </c>
      <c r="D38" s="167">
        <v>2</v>
      </c>
      <c r="E38" s="164"/>
      <c r="F38" s="164">
        <f t="shared" si="0"/>
        <v>0</v>
      </c>
      <c r="G38" s="171" t="s">
        <v>389</v>
      </c>
    </row>
    <row r="39" spans="1:7" s="33" customFormat="1" x14ac:dyDescent="0.35">
      <c r="A39" s="42" t="s">
        <v>247</v>
      </c>
      <c r="B39" s="143" t="s">
        <v>416</v>
      </c>
      <c r="C39" s="43" t="s">
        <v>39</v>
      </c>
      <c r="D39" s="167">
        <v>2</v>
      </c>
      <c r="E39" s="164"/>
      <c r="F39" s="164">
        <f t="shared" si="0"/>
        <v>0</v>
      </c>
      <c r="G39" s="171" t="s">
        <v>389</v>
      </c>
    </row>
    <row r="40" spans="1:7" s="33" customFormat="1" x14ac:dyDescent="0.35">
      <c r="A40" s="42" t="s">
        <v>248</v>
      </c>
      <c r="B40" s="121" t="s">
        <v>391</v>
      </c>
      <c r="C40" s="30" t="s">
        <v>39</v>
      </c>
      <c r="D40" s="167">
        <v>2</v>
      </c>
      <c r="E40" s="164"/>
      <c r="F40" s="164">
        <f t="shared" si="0"/>
        <v>0</v>
      </c>
      <c r="G40" s="171" t="s">
        <v>452</v>
      </c>
    </row>
    <row r="41" spans="1:7" s="33" customFormat="1" x14ac:dyDescent="0.35">
      <c r="A41" s="42" t="s">
        <v>249</v>
      </c>
      <c r="B41" s="121" t="s">
        <v>152</v>
      </c>
      <c r="C41" s="30" t="s">
        <v>20</v>
      </c>
      <c r="D41" s="167">
        <v>0.54949999999999999</v>
      </c>
      <c r="E41" s="164"/>
      <c r="F41" s="164">
        <f t="shared" si="0"/>
        <v>0</v>
      </c>
      <c r="G41" s="171" t="s">
        <v>389</v>
      </c>
    </row>
    <row r="42" spans="1:7" s="33" customFormat="1" x14ac:dyDescent="0.35">
      <c r="A42" s="42" t="s">
        <v>250</v>
      </c>
      <c r="B42" s="124" t="s">
        <v>417</v>
      </c>
      <c r="C42" s="43" t="s">
        <v>20</v>
      </c>
      <c r="D42" s="167">
        <v>0.15997674000000001</v>
      </c>
      <c r="E42" s="164"/>
      <c r="F42" s="164">
        <f t="shared" si="0"/>
        <v>0</v>
      </c>
      <c r="G42" s="171" t="s">
        <v>389</v>
      </c>
    </row>
    <row r="43" spans="1:7" s="33" customFormat="1" x14ac:dyDescent="0.35">
      <c r="A43" s="42" t="s">
        <v>251</v>
      </c>
      <c r="B43" s="124" t="s">
        <v>418</v>
      </c>
      <c r="C43" s="43" t="s">
        <v>116</v>
      </c>
      <c r="D43" s="167">
        <v>1.5997674000000002</v>
      </c>
      <c r="E43" s="164"/>
      <c r="F43" s="164">
        <f t="shared" si="0"/>
        <v>0</v>
      </c>
      <c r="G43" s="171" t="s">
        <v>389</v>
      </c>
    </row>
    <row r="44" spans="1:7" s="33" customFormat="1" x14ac:dyDescent="0.35">
      <c r="A44" s="42">
        <v>18</v>
      </c>
      <c r="B44" s="121" t="s">
        <v>419</v>
      </c>
      <c r="C44" s="43" t="s">
        <v>20</v>
      </c>
      <c r="D44" s="165">
        <v>1.0698099999999999</v>
      </c>
      <c r="E44" s="164"/>
      <c r="F44" s="164">
        <f t="shared" si="0"/>
        <v>0</v>
      </c>
      <c r="G44" s="171" t="s">
        <v>390</v>
      </c>
    </row>
    <row r="45" spans="1:7" s="33" customFormat="1" x14ac:dyDescent="0.35">
      <c r="A45" s="42" t="s">
        <v>252</v>
      </c>
      <c r="B45" s="143" t="s">
        <v>413</v>
      </c>
      <c r="C45" s="43" t="s">
        <v>39</v>
      </c>
      <c r="D45" s="167">
        <v>1</v>
      </c>
      <c r="E45" s="164"/>
      <c r="F45" s="164">
        <f t="shared" si="0"/>
        <v>0</v>
      </c>
      <c r="G45" s="171" t="s">
        <v>389</v>
      </c>
    </row>
    <row r="46" spans="1:7" s="33" customFormat="1" x14ac:dyDescent="0.35">
      <c r="A46" s="42" t="s">
        <v>253</v>
      </c>
      <c r="B46" s="143" t="s">
        <v>414</v>
      </c>
      <c r="C46" s="43" t="s">
        <v>39</v>
      </c>
      <c r="D46" s="167">
        <v>1</v>
      </c>
      <c r="E46" s="164"/>
      <c r="F46" s="164">
        <f t="shared" si="0"/>
        <v>0</v>
      </c>
      <c r="G46" s="171" t="s">
        <v>389</v>
      </c>
    </row>
    <row r="47" spans="1:7" s="33" customFormat="1" x14ac:dyDescent="0.35">
      <c r="A47" s="42" t="s">
        <v>254</v>
      </c>
      <c r="B47" s="124" t="s">
        <v>415</v>
      </c>
      <c r="C47" s="43" t="s">
        <v>39</v>
      </c>
      <c r="D47" s="167">
        <v>1</v>
      </c>
      <c r="E47" s="164"/>
      <c r="F47" s="164">
        <f t="shared" si="0"/>
        <v>0</v>
      </c>
      <c r="G47" s="171" t="s">
        <v>389</v>
      </c>
    </row>
    <row r="48" spans="1:7" s="33" customFormat="1" x14ac:dyDescent="0.35">
      <c r="A48" s="42" t="s">
        <v>255</v>
      </c>
      <c r="B48" s="143" t="s">
        <v>416</v>
      </c>
      <c r="C48" s="43" t="s">
        <v>39</v>
      </c>
      <c r="D48" s="167">
        <v>1</v>
      </c>
      <c r="E48" s="164"/>
      <c r="F48" s="164">
        <f t="shared" si="0"/>
        <v>0</v>
      </c>
      <c r="G48" s="171" t="s">
        <v>389</v>
      </c>
    </row>
    <row r="49" spans="1:7" s="33" customFormat="1" x14ac:dyDescent="0.35">
      <c r="A49" s="42" t="s">
        <v>256</v>
      </c>
      <c r="B49" s="121" t="s">
        <v>391</v>
      </c>
      <c r="C49" s="30" t="s">
        <v>39</v>
      </c>
      <c r="D49" s="167">
        <v>1</v>
      </c>
      <c r="E49" s="164"/>
      <c r="F49" s="164">
        <f t="shared" si="0"/>
        <v>0</v>
      </c>
      <c r="G49" s="171" t="s">
        <v>452</v>
      </c>
    </row>
    <row r="50" spans="1:7" s="33" customFormat="1" x14ac:dyDescent="0.35">
      <c r="A50" s="42" t="s">
        <v>257</v>
      </c>
      <c r="B50" s="121" t="s">
        <v>152</v>
      </c>
      <c r="C50" s="30" t="s">
        <v>20</v>
      </c>
      <c r="D50" s="167">
        <v>0.27474999999999999</v>
      </c>
      <c r="E50" s="164"/>
      <c r="F50" s="164">
        <f t="shared" si="0"/>
        <v>0</v>
      </c>
      <c r="G50" s="171" t="s">
        <v>389</v>
      </c>
    </row>
    <row r="51" spans="1:7" s="33" customFormat="1" x14ac:dyDescent="0.35">
      <c r="A51" s="42" t="s">
        <v>258</v>
      </c>
      <c r="B51" s="124" t="s">
        <v>417</v>
      </c>
      <c r="C51" s="43" t="s">
        <v>20</v>
      </c>
      <c r="D51" s="167">
        <v>8.2375369999999989E-2</v>
      </c>
      <c r="E51" s="164"/>
      <c r="F51" s="164">
        <f t="shared" si="0"/>
        <v>0</v>
      </c>
      <c r="G51" s="171" t="s">
        <v>389</v>
      </c>
    </row>
    <row r="52" spans="1:7" s="33" customFormat="1" x14ac:dyDescent="0.35">
      <c r="A52" s="42" t="s">
        <v>259</v>
      </c>
      <c r="B52" s="124" t="s">
        <v>418</v>
      </c>
      <c r="C52" s="43" t="s">
        <v>116</v>
      </c>
      <c r="D52" s="167">
        <v>0.82375369999999992</v>
      </c>
      <c r="E52" s="164"/>
      <c r="F52" s="164">
        <f t="shared" si="0"/>
        <v>0</v>
      </c>
      <c r="G52" s="171" t="s">
        <v>389</v>
      </c>
    </row>
    <row r="53" spans="1:7" s="33" customFormat="1" x14ac:dyDescent="0.35">
      <c r="A53" s="42">
        <v>19</v>
      </c>
      <c r="B53" s="121" t="s">
        <v>420</v>
      </c>
      <c r="C53" s="43" t="s">
        <v>20</v>
      </c>
      <c r="D53" s="165">
        <v>1.1473100000000001</v>
      </c>
      <c r="E53" s="164"/>
      <c r="F53" s="164">
        <f t="shared" si="0"/>
        <v>0</v>
      </c>
      <c r="G53" s="171" t="s">
        <v>390</v>
      </c>
    </row>
    <row r="54" spans="1:7" s="33" customFormat="1" x14ac:dyDescent="0.35">
      <c r="A54" s="42" t="s">
        <v>260</v>
      </c>
      <c r="B54" s="143" t="s">
        <v>413</v>
      </c>
      <c r="C54" s="43" t="s">
        <v>39</v>
      </c>
      <c r="D54" s="167">
        <v>1</v>
      </c>
      <c r="E54" s="164"/>
      <c r="F54" s="164">
        <f t="shared" si="0"/>
        <v>0</v>
      </c>
      <c r="G54" s="171" t="s">
        <v>389</v>
      </c>
    </row>
    <row r="55" spans="1:7" s="33" customFormat="1" x14ac:dyDescent="0.35">
      <c r="A55" s="42" t="s">
        <v>261</v>
      </c>
      <c r="B55" s="143" t="s">
        <v>414</v>
      </c>
      <c r="C55" s="43" t="s">
        <v>39</v>
      </c>
      <c r="D55" s="167">
        <v>1</v>
      </c>
      <c r="E55" s="164"/>
      <c r="F55" s="164">
        <f t="shared" si="0"/>
        <v>0</v>
      </c>
      <c r="G55" s="171" t="s">
        <v>389</v>
      </c>
    </row>
    <row r="56" spans="1:7" s="33" customFormat="1" x14ac:dyDescent="0.35">
      <c r="A56" s="42" t="s">
        <v>262</v>
      </c>
      <c r="B56" s="124" t="s">
        <v>415</v>
      </c>
      <c r="C56" s="43" t="s">
        <v>39</v>
      </c>
      <c r="D56" s="167">
        <v>1</v>
      </c>
      <c r="E56" s="164"/>
      <c r="F56" s="164">
        <f t="shared" si="0"/>
        <v>0</v>
      </c>
      <c r="G56" s="171" t="s">
        <v>389</v>
      </c>
    </row>
    <row r="57" spans="1:7" s="33" customFormat="1" x14ac:dyDescent="0.35">
      <c r="A57" s="42" t="s">
        <v>263</v>
      </c>
      <c r="B57" s="143" t="s">
        <v>416</v>
      </c>
      <c r="C57" s="43" t="s">
        <v>39</v>
      </c>
      <c r="D57" s="167">
        <v>1</v>
      </c>
      <c r="E57" s="164"/>
      <c r="F57" s="164">
        <f t="shared" si="0"/>
        <v>0</v>
      </c>
      <c r="G57" s="171" t="s">
        <v>389</v>
      </c>
    </row>
    <row r="58" spans="1:7" s="33" customFormat="1" x14ac:dyDescent="0.35">
      <c r="A58" s="42" t="s">
        <v>264</v>
      </c>
      <c r="B58" s="121" t="s">
        <v>391</v>
      </c>
      <c r="C58" s="30" t="s">
        <v>39</v>
      </c>
      <c r="D58" s="167">
        <v>1</v>
      </c>
      <c r="E58" s="164"/>
      <c r="F58" s="164">
        <f t="shared" si="0"/>
        <v>0</v>
      </c>
      <c r="G58" s="171" t="s">
        <v>452</v>
      </c>
    </row>
    <row r="59" spans="1:7" s="33" customFormat="1" x14ac:dyDescent="0.35">
      <c r="A59" s="42" t="s">
        <v>265</v>
      </c>
      <c r="B59" s="121" t="s">
        <v>152</v>
      </c>
      <c r="C59" s="30" t="s">
        <v>20</v>
      </c>
      <c r="D59" s="167">
        <v>0.27474999999999999</v>
      </c>
      <c r="E59" s="164"/>
      <c r="F59" s="164">
        <f t="shared" si="0"/>
        <v>0</v>
      </c>
      <c r="G59" s="171" t="s">
        <v>389</v>
      </c>
    </row>
    <row r="60" spans="1:7" s="33" customFormat="1" x14ac:dyDescent="0.35">
      <c r="A60" s="42" t="s">
        <v>266</v>
      </c>
      <c r="B60" s="124" t="s">
        <v>417</v>
      </c>
      <c r="C60" s="43" t="s">
        <v>20</v>
      </c>
      <c r="D60" s="167">
        <v>8.8342870000000004E-2</v>
      </c>
      <c r="E60" s="164"/>
      <c r="F60" s="164">
        <f t="shared" si="0"/>
        <v>0</v>
      </c>
      <c r="G60" s="171" t="s">
        <v>389</v>
      </c>
    </row>
    <row r="61" spans="1:7" s="33" customFormat="1" x14ac:dyDescent="0.35">
      <c r="A61" s="42" t="s">
        <v>267</v>
      </c>
      <c r="B61" s="124" t="s">
        <v>418</v>
      </c>
      <c r="C61" s="43" t="s">
        <v>116</v>
      </c>
      <c r="D61" s="167">
        <v>0.88342870000000007</v>
      </c>
      <c r="E61" s="164"/>
      <c r="F61" s="164">
        <f t="shared" si="0"/>
        <v>0</v>
      </c>
      <c r="G61" s="171" t="s">
        <v>389</v>
      </c>
    </row>
    <row r="62" spans="1:7" s="33" customFormat="1" x14ac:dyDescent="0.35">
      <c r="A62" s="42">
        <v>20</v>
      </c>
      <c r="B62" s="121" t="s">
        <v>421</v>
      </c>
      <c r="C62" s="43" t="s">
        <v>20</v>
      </c>
      <c r="D62" s="165">
        <v>1.19381</v>
      </c>
      <c r="E62" s="164"/>
      <c r="F62" s="164">
        <f t="shared" si="0"/>
        <v>0</v>
      </c>
      <c r="G62" s="171" t="s">
        <v>390</v>
      </c>
    </row>
    <row r="63" spans="1:7" s="33" customFormat="1" x14ac:dyDescent="0.35">
      <c r="A63" s="42" t="s">
        <v>268</v>
      </c>
      <c r="B63" s="143" t="s">
        <v>413</v>
      </c>
      <c r="C63" s="43" t="s">
        <v>39</v>
      </c>
      <c r="D63" s="167">
        <v>2</v>
      </c>
      <c r="E63" s="164"/>
      <c r="F63" s="164">
        <f t="shared" si="0"/>
        <v>0</v>
      </c>
      <c r="G63" s="171" t="s">
        <v>389</v>
      </c>
    </row>
    <row r="64" spans="1:7" s="33" customFormat="1" x14ac:dyDescent="0.35">
      <c r="A64" s="42" t="s">
        <v>269</v>
      </c>
      <c r="B64" s="143" t="s">
        <v>414</v>
      </c>
      <c r="C64" s="43" t="s">
        <v>39</v>
      </c>
      <c r="D64" s="167">
        <v>1</v>
      </c>
      <c r="E64" s="164"/>
      <c r="F64" s="164">
        <f t="shared" si="0"/>
        <v>0</v>
      </c>
      <c r="G64" s="171" t="s">
        <v>389</v>
      </c>
    </row>
    <row r="65" spans="1:7" s="33" customFormat="1" x14ac:dyDescent="0.35">
      <c r="A65" s="42" t="s">
        <v>270</v>
      </c>
      <c r="B65" s="124" t="s">
        <v>415</v>
      </c>
      <c r="C65" s="43" t="s">
        <v>39</v>
      </c>
      <c r="D65" s="167">
        <v>1</v>
      </c>
      <c r="E65" s="164"/>
      <c r="F65" s="164">
        <f t="shared" si="0"/>
        <v>0</v>
      </c>
      <c r="G65" s="171" t="s">
        <v>389</v>
      </c>
    </row>
    <row r="66" spans="1:7" s="33" customFormat="1" x14ac:dyDescent="0.35">
      <c r="A66" s="42" t="s">
        <v>271</v>
      </c>
      <c r="B66" s="143" t="s">
        <v>416</v>
      </c>
      <c r="C66" s="43" t="s">
        <v>39</v>
      </c>
      <c r="D66" s="167">
        <v>1</v>
      </c>
      <c r="E66" s="164"/>
      <c r="F66" s="164">
        <f t="shared" si="0"/>
        <v>0</v>
      </c>
      <c r="G66" s="171" t="s">
        <v>389</v>
      </c>
    </row>
    <row r="67" spans="1:7" s="33" customFormat="1" x14ac:dyDescent="0.35">
      <c r="A67" s="42" t="s">
        <v>272</v>
      </c>
      <c r="B67" s="121" t="s">
        <v>391</v>
      </c>
      <c r="C67" s="30" t="s">
        <v>39</v>
      </c>
      <c r="D67" s="167">
        <v>1</v>
      </c>
      <c r="E67" s="164"/>
      <c r="F67" s="164">
        <f t="shared" si="0"/>
        <v>0</v>
      </c>
      <c r="G67" s="171" t="s">
        <v>452</v>
      </c>
    </row>
    <row r="68" spans="1:7" s="33" customFormat="1" x14ac:dyDescent="0.35">
      <c r="A68" s="42" t="s">
        <v>273</v>
      </c>
      <c r="B68" s="121" t="s">
        <v>152</v>
      </c>
      <c r="C68" s="30" t="s">
        <v>20</v>
      </c>
      <c r="D68" s="167">
        <v>0.27474999999999999</v>
      </c>
      <c r="E68" s="164"/>
      <c r="F68" s="164">
        <f t="shared" si="0"/>
        <v>0</v>
      </c>
      <c r="G68" s="171" t="s">
        <v>389</v>
      </c>
    </row>
    <row r="69" spans="1:7" s="33" customFormat="1" x14ac:dyDescent="0.35">
      <c r="A69" s="42" t="s">
        <v>274</v>
      </c>
      <c r="B69" s="124" t="s">
        <v>417</v>
      </c>
      <c r="C69" s="43" t="s">
        <v>20</v>
      </c>
      <c r="D69" s="167">
        <v>9.1923370000000004E-2</v>
      </c>
      <c r="E69" s="164"/>
      <c r="F69" s="164">
        <f t="shared" si="0"/>
        <v>0</v>
      </c>
      <c r="G69" s="171" t="s">
        <v>389</v>
      </c>
    </row>
    <row r="70" spans="1:7" s="33" customFormat="1" x14ac:dyDescent="0.35">
      <c r="A70" s="42" t="s">
        <v>275</v>
      </c>
      <c r="B70" s="124" t="s">
        <v>418</v>
      </c>
      <c r="C70" s="43" t="s">
        <v>116</v>
      </c>
      <c r="D70" s="167">
        <v>0.91923370000000004</v>
      </c>
      <c r="E70" s="164"/>
      <c r="F70" s="164">
        <f t="shared" si="0"/>
        <v>0</v>
      </c>
      <c r="G70" s="171" t="s">
        <v>389</v>
      </c>
    </row>
    <row r="71" spans="1:7" s="33" customFormat="1" x14ac:dyDescent="0.35">
      <c r="A71" s="42">
        <v>21</v>
      </c>
      <c r="B71" s="121" t="s">
        <v>422</v>
      </c>
      <c r="C71" s="43" t="s">
        <v>20</v>
      </c>
      <c r="D71" s="165">
        <v>1.2093099999999999</v>
      </c>
      <c r="E71" s="164"/>
      <c r="F71" s="164">
        <f t="shared" si="0"/>
        <v>0</v>
      </c>
      <c r="G71" s="171" t="s">
        <v>390</v>
      </c>
    </row>
    <row r="72" spans="1:7" s="33" customFormat="1" x14ac:dyDescent="0.35">
      <c r="A72" s="42" t="s">
        <v>276</v>
      </c>
      <c r="B72" s="143" t="s">
        <v>413</v>
      </c>
      <c r="C72" s="43" t="s">
        <v>39</v>
      </c>
      <c r="D72" s="167">
        <v>2</v>
      </c>
      <c r="E72" s="164"/>
      <c r="F72" s="164">
        <f t="shared" ref="F72:F135" si="1">D72*E72</f>
        <v>0</v>
      </c>
      <c r="G72" s="171" t="s">
        <v>389</v>
      </c>
    </row>
    <row r="73" spans="1:7" s="33" customFormat="1" x14ac:dyDescent="0.35">
      <c r="A73" s="42" t="s">
        <v>277</v>
      </c>
      <c r="B73" s="143" t="s">
        <v>414</v>
      </c>
      <c r="C73" s="43" t="s">
        <v>39</v>
      </c>
      <c r="D73" s="167">
        <v>1</v>
      </c>
      <c r="E73" s="164"/>
      <c r="F73" s="164">
        <f t="shared" si="1"/>
        <v>0</v>
      </c>
      <c r="G73" s="171" t="s">
        <v>389</v>
      </c>
    </row>
    <row r="74" spans="1:7" s="33" customFormat="1" x14ac:dyDescent="0.35">
      <c r="A74" s="42" t="s">
        <v>278</v>
      </c>
      <c r="B74" s="124" t="s">
        <v>415</v>
      </c>
      <c r="C74" s="43" t="s">
        <v>39</v>
      </c>
      <c r="D74" s="167">
        <v>1</v>
      </c>
      <c r="E74" s="164"/>
      <c r="F74" s="164">
        <f t="shared" si="1"/>
        <v>0</v>
      </c>
      <c r="G74" s="171" t="s">
        <v>389</v>
      </c>
    </row>
    <row r="75" spans="1:7" s="33" customFormat="1" x14ac:dyDescent="0.35">
      <c r="A75" s="42" t="s">
        <v>279</v>
      </c>
      <c r="B75" s="143" t="s">
        <v>416</v>
      </c>
      <c r="C75" s="43" t="s">
        <v>39</v>
      </c>
      <c r="D75" s="167">
        <v>1</v>
      </c>
      <c r="E75" s="164"/>
      <c r="F75" s="164">
        <f t="shared" si="1"/>
        <v>0</v>
      </c>
      <c r="G75" s="171" t="s">
        <v>389</v>
      </c>
    </row>
    <row r="76" spans="1:7" s="33" customFormat="1" x14ac:dyDescent="0.35">
      <c r="A76" s="42" t="s">
        <v>280</v>
      </c>
      <c r="B76" s="121" t="s">
        <v>391</v>
      </c>
      <c r="C76" s="30" t="s">
        <v>39</v>
      </c>
      <c r="D76" s="167">
        <v>1</v>
      </c>
      <c r="E76" s="164"/>
      <c r="F76" s="164">
        <f t="shared" si="1"/>
        <v>0</v>
      </c>
      <c r="G76" s="171" t="s">
        <v>452</v>
      </c>
    </row>
    <row r="77" spans="1:7" s="33" customFormat="1" x14ac:dyDescent="0.35">
      <c r="A77" s="42" t="s">
        <v>281</v>
      </c>
      <c r="B77" s="121" t="s">
        <v>152</v>
      </c>
      <c r="C77" s="30" t="s">
        <v>20</v>
      </c>
      <c r="D77" s="167">
        <v>0.27474999999999999</v>
      </c>
      <c r="E77" s="164"/>
      <c r="F77" s="164">
        <f t="shared" si="1"/>
        <v>0</v>
      </c>
      <c r="G77" s="171" t="s">
        <v>389</v>
      </c>
    </row>
    <row r="78" spans="1:7" s="33" customFormat="1" x14ac:dyDescent="0.35">
      <c r="A78" s="42" t="s">
        <v>282</v>
      </c>
      <c r="B78" s="124" t="s">
        <v>417</v>
      </c>
      <c r="C78" s="43" t="s">
        <v>20</v>
      </c>
      <c r="D78" s="167">
        <v>9.311686999999999E-2</v>
      </c>
      <c r="E78" s="164"/>
      <c r="F78" s="164">
        <f t="shared" si="1"/>
        <v>0</v>
      </c>
      <c r="G78" s="171" t="s">
        <v>389</v>
      </c>
    </row>
    <row r="79" spans="1:7" s="33" customFormat="1" x14ac:dyDescent="0.35">
      <c r="A79" s="42" t="s">
        <v>283</v>
      </c>
      <c r="B79" s="124" t="s">
        <v>418</v>
      </c>
      <c r="C79" s="43" t="s">
        <v>116</v>
      </c>
      <c r="D79" s="167">
        <v>0.93116869999999996</v>
      </c>
      <c r="E79" s="164"/>
      <c r="F79" s="164">
        <f t="shared" si="1"/>
        <v>0</v>
      </c>
      <c r="G79" s="171" t="s">
        <v>389</v>
      </c>
    </row>
    <row r="80" spans="1:7" s="33" customFormat="1" x14ac:dyDescent="0.35">
      <c r="A80" s="42">
        <v>22</v>
      </c>
      <c r="B80" s="121" t="s">
        <v>423</v>
      </c>
      <c r="C80" s="43" t="s">
        <v>20</v>
      </c>
      <c r="D80" s="165">
        <v>1.19381</v>
      </c>
      <c r="E80" s="164"/>
      <c r="F80" s="164">
        <f t="shared" si="1"/>
        <v>0</v>
      </c>
      <c r="G80" s="171" t="s">
        <v>390</v>
      </c>
    </row>
    <row r="81" spans="1:7" s="33" customFormat="1" x14ac:dyDescent="0.35">
      <c r="A81" s="42" t="s">
        <v>284</v>
      </c>
      <c r="B81" s="143" t="s">
        <v>413</v>
      </c>
      <c r="C81" s="43" t="s">
        <v>39</v>
      </c>
      <c r="D81" s="167">
        <v>2</v>
      </c>
      <c r="E81" s="164"/>
      <c r="F81" s="164">
        <f t="shared" si="1"/>
        <v>0</v>
      </c>
      <c r="G81" s="171" t="s">
        <v>389</v>
      </c>
    </row>
    <row r="82" spans="1:7" s="33" customFormat="1" x14ac:dyDescent="0.35">
      <c r="A82" s="42" t="s">
        <v>285</v>
      </c>
      <c r="B82" s="143" t="s">
        <v>414</v>
      </c>
      <c r="C82" s="43" t="s">
        <v>39</v>
      </c>
      <c r="D82" s="167">
        <v>1</v>
      </c>
      <c r="E82" s="164"/>
      <c r="F82" s="164">
        <f t="shared" si="1"/>
        <v>0</v>
      </c>
      <c r="G82" s="171" t="s">
        <v>389</v>
      </c>
    </row>
    <row r="83" spans="1:7" s="33" customFormat="1" x14ac:dyDescent="0.35">
      <c r="A83" s="42" t="s">
        <v>286</v>
      </c>
      <c r="B83" s="124" t="s">
        <v>415</v>
      </c>
      <c r="C83" s="43" t="s">
        <v>39</v>
      </c>
      <c r="D83" s="167">
        <v>1</v>
      </c>
      <c r="E83" s="164"/>
      <c r="F83" s="164">
        <f t="shared" si="1"/>
        <v>0</v>
      </c>
      <c r="G83" s="171" t="s">
        <v>389</v>
      </c>
    </row>
    <row r="84" spans="1:7" s="33" customFormat="1" x14ac:dyDescent="0.35">
      <c r="A84" s="42" t="s">
        <v>287</v>
      </c>
      <c r="B84" s="143" t="s">
        <v>416</v>
      </c>
      <c r="C84" s="43" t="s">
        <v>39</v>
      </c>
      <c r="D84" s="167">
        <v>1</v>
      </c>
      <c r="E84" s="164"/>
      <c r="F84" s="164">
        <f t="shared" si="1"/>
        <v>0</v>
      </c>
      <c r="G84" s="171" t="s">
        <v>389</v>
      </c>
    </row>
    <row r="85" spans="1:7" s="33" customFormat="1" x14ac:dyDescent="0.35">
      <c r="A85" s="42" t="s">
        <v>288</v>
      </c>
      <c r="B85" s="121" t="s">
        <v>391</v>
      </c>
      <c r="C85" s="30" t="s">
        <v>39</v>
      </c>
      <c r="D85" s="167">
        <v>1</v>
      </c>
      <c r="E85" s="164"/>
      <c r="F85" s="164">
        <f t="shared" si="1"/>
        <v>0</v>
      </c>
      <c r="G85" s="171" t="s">
        <v>452</v>
      </c>
    </row>
    <row r="86" spans="1:7" s="33" customFormat="1" x14ac:dyDescent="0.35">
      <c r="A86" s="42" t="s">
        <v>289</v>
      </c>
      <c r="B86" s="121" t="s">
        <v>152</v>
      </c>
      <c r="C86" s="30" t="s">
        <v>20</v>
      </c>
      <c r="D86" s="167">
        <v>0.27474999999999999</v>
      </c>
      <c r="E86" s="164"/>
      <c r="F86" s="164">
        <f t="shared" si="1"/>
        <v>0</v>
      </c>
      <c r="G86" s="171" t="s">
        <v>389</v>
      </c>
    </row>
    <row r="87" spans="1:7" s="33" customFormat="1" x14ac:dyDescent="0.35">
      <c r="A87" s="42" t="s">
        <v>290</v>
      </c>
      <c r="B87" s="124" t="s">
        <v>417</v>
      </c>
      <c r="C87" s="43" t="s">
        <v>20</v>
      </c>
      <c r="D87" s="167">
        <v>9.1923370000000004E-2</v>
      </c>
      <c r="E87" s="164"/>
      <c r="F87" s="164">
        <f t="shared" si="1"/>
        <v>0</v>
      </c>
      <c r="G87" s="171" t="s">
        <v>389</v>
      </c>
    </row>
    <row r="88" spans="1:7" s="33" customFormat="1" x14ac:dyDescent="0.35">
      <c r="A88" s="42" t="s">
        <v>291</v>
      </c>
      <c r="B88" s="124" t="s">
        <v>418</v>
      </c>
      <c r="C88" s="43" t="s">
        <v>116</v>
      </c>
      <c r="D88" s="167">
        <v>0.91923370000000004</v>
      </c>
      <c r="E88" s="164"/>
      <c r="F88" s="164">
        <f t="shared" si="1"/>
        <v>0</v>
      </c>
      <c r="G88" s="171" t="s">
        <v>389</v>
      </c>
    </row>
    <row r="89" spans="1:7" s="33" customFormat="1" x14ac:dyDescent="0.35">
      <c r="A89" s="42">
        <v>23</v>
      </c>
      <c r="B89" s="121" t="s">
        <v>424</v>
      </c>
      <c r="C89" s="43" t="s">
        <v>20</v>
      </c>
      <c r="D89" s="165">
        <v>1.2093099999999999</v>
      </c>
      <c r="E89" s="164"/>
      <c r="F89" s="164">
        <f t="shared" si="1"/>
        <v>0</v>
      </c>
      <c r="G89" s="171" t="s">
        <v>390</v>
      </c>
    </row>
    <row r="90" spans="1:7" s="33" customFormat="1" x14ac:dyDescent="0.35">
      <c r="A90" s="42" t="s">
        <v>292</v>
      </c>
      <c r="B90" s="143" t="s">
        <v>413</v>
      </c>
      <c r="C90" s="43" t="s">
        <v>39</v>
      </c>
      <c r="D90" s="167">
        <v>2</v>
      </c>
      <c r="E90" s="164"/>
      <c r="F90" s="164">
        <f t="shared" si="1"/>
        <v>0</v>
      </c>
      <c r="G90" s="171" t="s">
        <v>389</v>
      </c>
    </row>
    <row r="91" spans="1:7" s="33" customFormat="1" x14ac:dyDescent="0.35">
      <c r="A91" s="42" t="s">
        <v>293</v>
      </c>
      <c r="B91" s="143" t="s">
        <v>414</v>
      </c>
      <c r="C91" s="43" t="s">
        <v>39</v>
      </c>
      <c r="D91" s="167">
        <v>1</v>
      </c>
      <c r="E91" s="164"/>
      <c r="F91" s="164">
        <f t="shared" si="1"/>
        <v>0</v>
      </c>
      <c r="G91" s="171" t="s">
        <v>389</v>
      </c>
    </row>
    <row r="92" spans="1:7" s="33" customFormat="1" x14ac:dyDescent="0.35">
      <c r="A92" s="42" t="s">
        <v>294</v>
      </c>
      <c r="B92" s="124" t="s">
        <v>415</v>
      </c>
      <c r="C92" s="43" t="s">
        <v>39</v>
      </c>
      <c r="D92" s="167">
        <v>1</v>
      </c>
      <c r="E92" s="164"/>
      <c r="F92" s="164">
        <f t="shared" si="1"/>
        <v>0</v>
      </c>
      <c r="G92" s="171" t="s">
        <v>389</v>
      </c>
    </row>
    <row r="93" spans="1:7" s="33" customFormat="1" x14ac:dyDescent="0.35">
      <c r="A93" s="42" t="s">
        <v>295</v>
      </c>
      <c r="B93" s="143" t="s">
        <v>416</v>
      </c>
      <c r="C93" s="43" t="s">
        <v>39</v>
      </c>
      <c r="D93" s="167">
        <v>1</v>
      </c>
      <c r="E93" s="164"/>
      <c r="F93" s="164">
        <f t="shared" si="1"/>
        <v>0</v>
      </c>
      <c r="G93" s="171" t="s">
        <v>389</v>
      </c>
    </row>
    <row r="94" spans="1:7" s="33" customFormat="1" x14ac:dyDescent="0.35">
      <c r="A94" s="42" t="s">
        <v>296</v>
      </c>
      <c r="B94" s="121" t="s">
        <v>391</v>
      </c>
      <c r="C94" s="30" t="s">
        <v>39</v>
      </c>
      <c r="D94" s="167">
        <v>1</v>
      </c>
      <c r="E94" s="164"/>
      <c r="F94" s="164">
        <f t="shared" si="1"/>
        <v>0</v>
      </c>
      <c r="G94" s="171" t="s">
        <v>452</v>
      </c>
    </row>
    <row r="95" spans="1:7" s="33" customFormat="1" x14ac:dyDescent="0.35">
      <c r="A95" s="42" t="s">
        <v>297</v>
      </c>
      <c r="B95" s="121" t="s">
        <v>152</v>
      </c>
      <c r="C95" s="30" t="s">
        <v>20</v>
      </c>
      <c r="D95" s="167">
        <v>0.27474999999999999</v>
      </c>
      <c r="E95" s="164"/>
      <c r="F95" s="164">
        <f t="shared" si="1"/>
        <v>0</v>
      </c>
      <c r="G95" s="171" t="s">
        <v>389</v>
      </c>
    </row>
    <row r="96" spans="1:7" s="33" customFormat="1" x14ac:dyDescent="0.35">
      <c r="A96" s="42" t="s">
        <v>298</v>
      </c>
      <c r="B96" s="124" t="s">
        <v>417</v>
      </c>
      <c r="C96" s="43" t="s">
        <v>20</v>
      </c>
      <c r="D96" s="167">
        <v>9.311686999999999E-2</v>
      </c>
      <c r="E96" s="164"/>
      <c r="F96" s="164">
        <f t="shared" si="1"/>
        <v>0</v>
      </c>
      <c r="G96" s="171" t="s">
        <v>389</v>
      </c>
    </row>
    <row r="97" spans="1:7" s="33" customFormat="1" x14ac:dyDescent="0.35">
      <c r="A97" s="42" t="s">
        <v>299</v>
      </c>
      <c r="B97" s="124" t="s">
        <v>418</v>
      </c>
      <c r="C97" s="43" t="s">
        <v>116</v>
      </c>
      <c r="D97" s="167">
        <v>0.93116869999999996</v>
      </c>
      <c r="E97" s="164"/>
      <c r="F97" s="164">
        <f t="shared" si="1"/>
        <v>0</v>
      </c>
      <c r="G97" s="171" t="s">
        <v>389</v>
      </c>
    </row>
    <row r="98" spans="1:7" s="33" customFormat="1" x14ac:dyDescent="0.35">
      <c r="A98" s="42">
        <v>24</v>
      </c>
      <c r="B98" s="121" t="s">
        <v>425</v>
      </c>
      <c r="C98" s="43" t="s">
        <v>20</v>
      </c>
      <c r="D98" s="165">
        <v>1.24031</v>
      </c>
      <c r="E98" s="164"/>
      <c r="F98" s="164">
        <f t="shared" si="1"/>
        <v>0</v>
      </c>
      <c r="G98" s="171" t="s">
        <v>390</v>
      </c>
    </row>
    <row r="99" spans="1:7" s="33" customFormat="1" x14ac:dyDescent="0.35">
      <c r="A99" s="42" t="s">
        <v>300</v>
      </c>
      <c r="B99" s="143" t="s">
        <v>413</v>
      </c>
      <c r="C99" s="43" t="s">
        <v>39</v>
      </c>
      <c r="D99" s="167">
        <v>2</v>
      </c>
      <c r="E99" s="164"/>
      <c r="F99" s="164">
        <f t="shared" si="1"/>
        <v>0</v>
      </c>
      <c r="G99" s="171" t="s">
        <v>389</v>
      </c>
    </row>
    <row r="100" spans="1:7" s="33" customFormat="1" x14ac:dyDescent="0.35">
      <c r="A100" s="42" t="s">
        <v>301</v>
      </c>
      <c r="B100" s="124" t="s">
        <v>415</v>
      </c>
      <c r="C100" s="43" t="s">
        <v>39</v>
      </c>
      <c r="D100" s="167">
        <v>1</v>
      </c>
      <c r="E100" s="164"/>
      <c r="F100" s="164">
        <f t="shared" si="1"/>
        <v>0</v>
      </c>
      <c r="G100" s="171" t="s">
        <v>389</v>
      </c>
    </row>
    <row r="101" spans="1:7" s="33" customFormat="1" x14ac:dyDescent="0.35">
      <c r="A101" s="42" t="s">
        <v>302</v>
      </c>
      <c r="B101" s="143" t="s">
        <v>416</v>
      </c>
      <c r="C101" s="43" t="s">
        <v>39</v>
      </c>
      <c r="D101" s="167">
        <v>1</v>
      </c>
      <c r="E101" s="164"/>
      <c r="F101" s="164">
        <f t="shared" si="1"/>
        <v>0</v>
      </c>
      <c r="G101" s="171" t="s">
        <v>389</v>
      </c>
    </row>
    <row r="102" spans="1:7" s="33" customFormat="1" x14ac:dyDescent="0.35">
      <c r="A102" s="42" t="s">
        <v>303</v>
      </c>
      <c r="B102" s="121" t="s">
        <v>391</v>
      </c>
      <c r="C102" s="30" t="s">
        <v>39</v>
      </c>
      <c r="D102" s="167">
        <v>1</v>
      </c>
      <c r="E102" s="164"/>
      <c r="F102" s="164">
        <f t="shared" si="1"/>
        <v>0</v>
      </c>
      <c r="G102" s="171" t="s">
        <v>452</v>
      </c>
    </row>
    <row r="103" spans="1:7" s="33" customFormat="1" x14ac:dyDescent="0.35">
      <c r="A103" s="42" t="s">
        <v>304</v>
      </c>
      <c r="B103" s="121" t="s">
        <v>152</v>
      </c>
      <c r="C103" s="30" t="s">
        <v>20</v>
      </c>
      <c r="D103" s="167">
        <v>0.27474999999999999</v>
      </c>
      <c r="E103" s="164"/>
      <c r="F103" s="164">
        <f t="shared" si="1"/>
        <v>0</v>
      </c>
      <c r="G103" s="171" t="s">
        <v>389</v>
      </c>
    </row>
    <row r="104" spans="1:7" s="33" customFormat="1" x14ac:dyDescent="0.35">
      <c r="A104" s="42" t="s">
        <v>305</v>
      </c>
      <c r="B104" s="124" t="s">
        <v>417</v>
      </c>
      <c r="C104" s="43" t="s">
        <v>20</v>
      </c>
      <c r="D104" s="167">
        <v>9.5503870000000005E-2</v>
      </c>
      <c r="E104" s="164"/>
      <c r="F104" s="164">
        <f t="shared" si="1"/>
        <v>0</v>
      </c>
      <c r="G104" s="171" t="s">
        <v>389</v>
      </c>
    </row>
    <row r="105" spans="1:7" s="33" customFormat="1" x14ac:dyDescent="0.35">
      <c r="A105" s="42" t="s">
        <v>306</v>
      </c>
      <c r="B105" s="124" t="s">
        <v>418</v>
      </c>
      <c r="C105" s="43" t="s">
        <v>116</v>
      </c>
      <c r="D105" s="167">
        <v>0.95503870000000002</v>
      </c>
      <c r="E105" s="164"/>
      <c r="F105" s="164">
        <f t="shared" si="1"/>
        <v>0</v>
      </c>
      <c r="G105" s="171" t="s">
        <v>389</v>
      </c>
    </row>
    <row r="106" spans="1:7" s="33" customFormat="1" x14ac:dyDescent="0.35">
      <c r="A106" s="42">
        <v>25</v>
      </c>
      <c r="B106" s="121" t="s">
        <v>426</v>
      </c>
      <c r="C106" s="43" t="s">
        <v>20</v>
      </c>
      <c r="D106" s="165">
        <v>1.2558100000000001</v>
      </c>
      <c r="E106" s="164"/>
      <c r="F106" s="164">
        <f t="shared" si="1"/>
        <v>0</v>
      </c>
      <c r="G106" s="171" t="s">
        <v>390</v>
      </c>
    </row>
    <row r="107" spans="1:7" s="33" customFormat="1" x14ac:dyDescent="0.35">
      <c r="A107" s="42" t="s">
        <v>307</v>
      </c>
      <c r="B107" s="143" t="s">
        <v>413</v>
      </c>
      <c r="C107" s="43" t="s">
        <v>39</v>
      </c>
      <c r="D107" s="167">
        <v>2</v>
      </c>
      <c r="E107" s="164"/>
      <c r="F107" s="164">
        <f t="shared" si="1"/>
        <v>0</v>
      </c>
      <c r="G107" s="171" t="s">
        <v>389</v>
      </c>
    </row>
    <row r="108" spans="1:7" s="33" customFormat="1" x14ac:dyDescent="0.35">
      <c r="A108" s="42" t="s">
        <v>308</v>
      </c>
      <c r="B108" s="124" t="s">
        <v>415</v>
      </c>
      <c r="C108" s="43" t="s">
        <v>39</v>
      </c>
      <c r="D108" s="167">
        <v>1</v>
      </c>
      <c r="E108" s="164"/>
      <c r="F108" s="164">
        <f t="shared" si="1"/>
        <v>0</v>
      </c>
      <c r="G108" s="171" t="s">
        <v>389</v>
      </c>
    </row>
    <row r="109" spans="1:7" s="33" customFormat="1" x14ac:dyDescent="0.35">
      <c r="A109" s="42" t="s">
        <v>309</v>
      </c>
      <c r="B109" s="143" t="s">
        <v>416</v>
      </c>
      <c r="C109" s="43" t="s">
        <v>39</v>
      </c>
      <c r="D109" s="167">
        <v>1</v>
      </c>
      <c r="E109" s="164"/>
      <c r="F109" s="164">
        <f t="shared" si="1"/>
        <v>0</v>
      </c>
      <c r="G109" s="171" t="s">
        <v>389</v>
      </c>
    </row>
    <row r="110" spans="1:7" s="33" customFormat="1" x14ac:dyDescent="0.35">
      <c r="A110" s="42" t="s">
        <v>310</v>
      </c>
      <c r="B110" s="121" t="s">
        <v>391</v>
      </c>
      <c r="C110" s="30" t="s">
        <v>39</v>
      </c>
      <c r="D110" s="167">
        <v>1</v>
      </c>
      <c r="E110" s="164"/>
      <c r="F110" s="164">
        <f t="shared" si="1"/>
        <v>0</v>
      </c>
      <c r="G110" s="171" t="s">
        <v>452</v>
      </c>
    </row>
    <row r="111" spans="1:7" s="33" customFormat="1" x14ac:dyDescent="0.35">
      <c r="A111" s="42" t="s">
        <v>311</v>
      </c>
      <c r="B111" s="121" t="s">
        <v>152</v>
      </c>
      <c r="C111" s="30" t="s">
        <v>20</v>
      </c>
      <c r="D111" s="167">
        <v>0.27474999999999999</v>
      </c>
      <c r="E111" s="164"/>
      <c r="F111" s="164">
        <f t="shared" si="1"/>
        <v>0</v>
      </c>
      <c r="G111" s="171" t="s">
        <v>389</v>
      </c>
    </row>
    <row r="112" spans="1:7" s="33" customFormat="1" x14ac:dyDescent="0.35">
      <c r="A112" s="42" t="s">
        <v>312</v>
      </c>
      <c r="B112" s="124" t="s">
        <v>417</v>
      </c>
      <c r="C112" s="43" t="s">
        <v>20</v>
      </c>
      <c r="D112" s="167">
        <v>9.6697370000000005E-2</v>
      </c>
      <c r="E112" s="164"/>
      <c r="F112" s="164">
        <f t="shared" si="1"/>
        <v>0</v>
      </c>
      <c r="G112" s="171" t="s">
        <v>389</v>
      </c>
    </row>
    <row r="113" spans="1:7" s="33" customFormat="1" x14ac:dyDescent="0.35">
      <c r="A113" s="42" t="s">
        <v>313</v>
      </c>
      <c r="B113" s="124" t="s">
        <v>418</v>
      </c>
      <c r="C113" s="43" t="s">
        <v>116</v>
      </c>
      <c r="D113" s="167">
        <v>0.96697370000000005</v>
      </c>
      <c r="E113" s="164"/>
      <c r="F113" s="164">
        <f t="shared" si="1"/>
        <v>0</v>
      </c>
      <c r="G113" s="171" t="s">
        <v>389</v>
      </c>
    </row>
    <row r="114" spans="1:7" s="33" customFormat="1" x14ac:dyDescent="0.35">
      <c r="A114" s="42">
        <v>26</v>
      </c>
      <c r="B114" s="121" t="s">
        <v>427</v>
      </c>
      <c r="C114" s="43" t="s">
        <v>20</v>
      </c>
      <c r="D114" s="165">
        <v>1.3023100000000001</v>
      </c>
      <c r="E114" s="164"/>
      <c r="F114" s="164">
        <f t="shared" si="1"/>
        <v>0</v>
      </c>
      <c r="G114" s="171" t="s">
        <v>390</v>
      </c>
    </row>
    <row r="115" spans="1:7" s="33" customFormat="1" x14ac:dyDescent="0.35">
      <c r="A115" s="42" t="s">
        <v>314</v>
      </c>
      <c r="B115" s="143" t="s">
        <v>413</v>
      </c>
      <c r="C115" s="43" t="s">
        <v>39</v>
      </c>
      <c r="D115" s="167">
        <v>2</v>
      </c>
      <c r="E115" s="164"/>
      <c r="F115" s="164">
        <f t="shared" si="1"/>
        <v>0</v>
      </c>
      <c r="G115" s="171" t="s">
        <v>389</v>
      </c>
    </row>
    <row r="116" spans="1:7" s="33" customFormat="1" x14ac:dyDescent="0.35">
      <c r="A116" s="42" t="s">
        <v>315</v>
      </c>
      <c r="B116" s="124" t="s">
        <v>415</v>
      </c>
      <c r="C116" s="43" t="s">
        <v>39</v>
      </c>
      <c r="D116" s="167">
        <v>1</v>
      </c>
      <c r="E116" s="164"/>
      <c r="F116" s="164">
        <f t="shared" si="1"/>
        <v>0</v>
      </c>
      <c r="G116" s="171" t="s">
        <v>389</v>
      </c>
    </row>
    <row r="117" spans="1:7" s="33" customFormat="1" x14ac:dyDescent="0.35">
      <c r="A117" s="42" t="s">
        <v>316</v>
      </c>
      <c r="B117" s="143" t="s">
        <v>416</v>
      </c>
      <c r="C117" s="43" t="s">
        <v>39</v>
      </c>
      <c r="D117" s="167">
        <v>1</v>
      </c>
      <c r="E117" s="164"/>
      <c r="F117" s="164">
        <f t="shared" si="1"/>
        <v>0</v>
      </c>
      <c r="G117" s="171" t="s">
        <v>389</v>
      </c>
    </row>
    <row r="118" spans="1:7" s="33" customFormat="1" x14ac:dyDescent="0.35">
      <c r="A118" s="42" t="s">
        <v>317</v>
      </c>
      <c r="B118" s="121" t="s">
        <v>391</v>
      </c>
      <c r="C118" s="30" t="s">
        <v>39</v>
      </c>
      <c r="D118" s="167">
        <v>1</v>
      </c>
      <c r="E118" s="164"/>
      <c r="F118" s="164">
        <f t="shared" si="1"/>
        <v>0</v>
      </c>
      <c r="G118" s="171" t="s">
        <v>452</v>
      </c>
    </row>
    <row r="119" spans="1:7" s="33" customFormat="1" x14ac:dyDescent="0.35">
      <c r="A119" s="42" t="s">
        <v>318</v>
      </c>
      <c r="B119" s="121" t="s">
        <v>152</v>
      </c>
      <c r="C119" s="30" t="s">
        <v>20</v>
      </c>
      <c r="D119" s="167">
        <v>0.27474999999999999</v>
      </c>
      <c r="E119" s="164"/>
      <c r="F119" s="164">
        <f t="shared" si="1"/>
        <v>0</v>
      </c>
      <c r="G119" s="171" t="s">
        <v>389</v>
      </c>
    </row>
    <row r="120" spans="1:7" s="33" customFormat="1" x14ac:dyDescent="0.35">
      <c r="A120" s="42" t="s">
        <v>319</v>
      </c>
      <c r="B120" s="124" t="s">
        <v>417</v>
      </c>
      <c r="C120" s="43" t="s">
        <v>20</v>
      </c>
      <c r="D120" s="167">
        <v>0.10027787000000001</v>
      </c>
      <c r="E120" s="164"/>
      <c r="F120" s="164">
        <f t="shared" si="1"/>
        <v>0</v>
      </c>
      <c r="G120" s="171" t="s">
        <v>389</v>
      </c>
    </row>
    <row r="121" spans="1:7" s="33" customFormat="1" x14ac:dyDescent="0.35">
      <c r="A121" s="42" t="s">
        <v>320</v>
      </c>
      <c r="B121" s="124" t="s">
        <v>418</v>
      </c>
      <c r="C121" s="43" t="s">
        <v>116</v>
      </c>
      <c r="D121" s="167">
        <v>1.0027787000000001</v>
      </c>
      <c r="E121" s="164"/>
      <c r="F121" s="164">
        <f t="shared" si="1"/>
        <v>0</v>
      </c>
      <c r="G121" s="171" t="s">
        <v>389</v>
      </c>
    </row>
    <row r="122" spans="1:7" s="33" customFormat="1" x14ac:dyDescent="0.35">
      <c r="A122" s="42">
        <v>27</v>
      </c>
      <c r="B122" s="121" t="s">
        <v>428</v>
      </c>
      <c r="C122" s="43" t="s">
        <v>20</v>
      </c>
      <c r="D122" s="165">
        <v>1.3178099999999999</v>
      </c>
      <c r="E122" s="164"/>
      <c r="F122" s="164">
        <f t="shared" si="1"/>
        <v>0</v>
      </c>
      <c r="G122" s="171" t="s">
        <v>390</v>
      </c>
    </row>
    <row r="123" spans="1:7" s="33" customFormat="1" x14ac:dyDescent="0.35">
      <c r="A123" s="42" t="s">
        <v>321</v>
      </c>
      <c r="B123" s="143" t="s">
        <v>413</v>
      </c>
      <c r="C123" s="43" t="s">
        <v>39</v>
      </c>
      <c r="D123" s="167">
        <v>2</v>
      </c>
      <c r="E123" s="164"/>
      <c r="F123" s="164">
        <f t="shared" si="1"/>
        <v>0</v>
      </c>
      <c r="G123" s="171" t="s">
        <v>389</v>
      </c>
    </row>
    <row r="124" spans="1:7" s="33" customFormat="1" x14ac:dyDescent="0.35">
      <c r="A124" s="42" t="s">
        <v>322</v>
      </c>
      <c r="B124" s="124" t="s">
        <v>415</v>
      </c>
      <c r="C124" s="43" t="s">
        <v>39</v>
      </c>
      <c r="D124" s="167">
        <v>1</v>
      </c>
      <c r="E124" s="164"/>
      <c r="F124" s="164">
        <f t="shared" si="1"/>
        <v>0</v>
      </c>
      <c r="G124" s="171" t="s">
        <v>389</v>
      </c>
    </row>
    <row r="125" spans="1:7" s="33" customFormat="1" x14ac:dyDescent="0.35">
      <c r="A125" s="42" t="s">
        <v>323</v>
      </c>
      <c r="B125" s="143" t="s">
        <v>416</v>
      </c>
      <c r="C125" s="43" t="s">
        <v>39</v>
      </c>
      <c r="D125" s="167">
        <v>1</v>
      </c>
      <c r="E125" s="164"/>
      <c r="F125" s="164">
        <f t="shared" si="1"/>
        <v>0</v>
      </c>
      <c r="G125" s="171" t="s">
        <v>389</v>
      </c>
    </row>
    <row r="126" spans="1:7" s="33" customFormat="1" x14ac:dyDescent="0.35">
      <c r="A126" s="42" t="s">
        <v>324</v>
      </c>
      <c r="B126" s="121" t="s">
        <v>391</v>
      </c>
      <c r="C126" s="30" t="s">
        <v>39</v>
      </c>
      <c r="D126" s="167">
        <v>1</v>
      </c>
      <c r="E126" s="164"/>
      <c r="F126" s="164">
        <f t="shared" si="1"/>
        <v>0</v>
      </c>
      <c r="G126" s="171" t="s">
        <v>452</v>
      </c>
    </row>
    <row r="127" spans="1:7" s="33" customFormat="1" x14ac:dyDescent="0.35">
      <c r="A127" s="42" t="s">
        <v>325</v>
      </c>
      <c r="B127" s="121" t="s">
        <v>152</v>
      </c>
      <c r="C127" s="30" t="s">
        <v>20</v>
      </c>
      <c r="D127" s="167">
        <v>0.27474999999999999</v>
      </c>
      <c r="E127" s="164"/>
      <c r="F127" s="164">
        <f t="shared" si="1"/>
        <v>0</v>
      </c>
      <c r="G127" s="171" t="s">
        <v>389</v>
      </c>
    </row>
    <row r="128" spans="1:7" s="33" customFormat="1" x14ac:dyDescent="0.35">
      <c r="A128" s="42" t="s">
        <v>326</v>
      </c>
      <c r="B128" s="124" t="s">
        <v>417</v>
      </c>
      <c r="C128" s="43" t="s">
        <v>20</v>
      </c>
      <c r="D128" s="167">
        <v>0.10147136999999999</v>
      </c>
      <c r="E128" s="164"/>
      <c r="F128" s="164">
        <f t="shared" si="1"/>
        <v>0</v>
      </c>
      <c r="G128" s="171" t="s">
        <v>389</v>
      </c>
    </row>
    <row r="129" spans="1:7" s="33" customFormat="1" x14ac:dyDescent="0.35">
      <c r="A129" s="42" t="s">
        <v>327</v>
      </c>
      <c r="B129" s="124" t="s">
        <v>418</v>
      </c>
      <c r="C129" s="43" t="s">
        <v>116</v>
      </c>
      <c r="D129" s="167">
        <v>1.0147136999999999</v>
      </c>
      <c r="E129" s="164"/>
      <c r="F129" s="164">
        <f t="shared" si="1"/>
        <v>0</v>
      </c>
      <c r="G129" s="171" t="s">
        <v>389</v>
      </c>
    </row>
    <row r="130" spans="1:7" s="33" customFormat="1" x14ac:dyDescent="0.35">
      <c r="A130" s="42">
        <v>28</v>
      </c>
      <c r="B130" s="121" t="s">
        <v>429</v>
      </c>
      <c r="C130" s="43" t="s">
        <v>20</v>
      </c>
      <c r="D130" s="165">
        <v>1.42631</v>
      </c>
      <c r="E130" s="164"/>
      <c r="F130" s="164">
        <f t="shared" si="1"/>
        <v>0</v>
      </c>
      <c r="G130" s="171" t="s">
        <v>390</v>
      </c>
    </row>
    <row r="131" spans="1:7" s="33" customFormat="1" x14ac:dyDescent="0.35">
      <c r="A131" s="42" t="s">
        <v>328</v>
      </c>
      <c r="B131" s="143" t="s">
        <v>413</v>
      </c>
      <c r="C131" s="43" t="s">
        <v>39</v>
      </c>
      <c r="D131" s="167">
        <v>2</v>
      </c>
      <c r="E131" s="164"/>
      <c r="F131" s="164">
        <f t="shared" si="1"/>
        <v>0</v>
      </c>
      <c r="G131" s="171" t="s">
        <v>389</v>
      </c>
    </row>
    <row r="132" spans="1:7" s="33" customFormat="1" x14ac:dyDescent="0.35">
      <c r="A132" s="42" t="s">
        <v>329</v>
      </c>
      <c r="B132" s="143" t="s">
        <v>414</v>
      </c>
      <c r="C132" s="43" t="s">
        <v>39</v>
      </c>
      <c r="D132" s="167">
        <v>1</v>
      </c>
      <c r="E132" s="164"/>
      <c r="F132" s="164">
        <f t="shared" si="1"/>
        <v>0</v>
      </c>
      <c r="G132" s="171" t="s">
        <v>389</v>
      </c>
    </row>
    <row r="133" spans="1:7" s="33" customFormat="1" x14ac:dyDescent="0.35">
      <c r="A133" s="42" t="s">
        <v>330</v>
      </c>
      <c r="B133" s="124" t="s">
        <v>415</v>
      </c>
      <c r="C133" s="43" t="s">
        <v>39</v>
      </c>
      <c r="D133" s="167">
        <v>1</v>
      </c>
      <c r="E133" s="164"/>
      <c r="F133" s="164">
        <f t="shared" si="1"/>
        <v>0</v>
      </c>
      <c r="G133" s="171" t="s">
        <v>389</v>
      </c>
    </row>
    <row r="134" spans="1:7" s="33" customFormat="1" x14ac:dyDescent="0.35">
      <c r="A134" s="42" t="s">
        <v>331</v>
      </c>
      <c r="B134" s="143" t="s">
        <v>416</v>
      </c>
      <c r="C134" s="43" t="s">
        <v>39</v>
      </c>
      <c r="D134" s="167">
        <v>1</v>
      </c>
      <c r="E134" s="164"/>
      <c r="F134" s="164">
        <f t="shared" si="1"/>
        <v>0</v>
      </c>
      <c r="G134" s="171" t="s">
        <v>389</v>
      </c>
    </row>
    <row r="135" spans="1:7" s="33" customFormat="1" x14ac:dyDescent="0.35">
      <c r="A135" s="42" t="s">
        <v>332</v>
      </c>
      <c r="B135" s="121" t="s">
        <v>391</v>
      </c>
      <c r="C135" s="30" t="s">
        <v>39</v>
      </c>
      <c r="D135" s="167">
        <v>1</v>
      </c>
      <c r="E135" s="164"/>
      <c r="F135" s="164">
        <f t="shared" si="1"/>
        <v>0</v>
      </c>
      <c r="G135" s="171" t="s">
        <v>452</v>
      </c>
    </row>
    <row r="136" spans="1:7" s="33" customFormat="1" x14ac:dyDescent="0.35">
      <c r="A136" s="42" t="s">
        <v>333</v>
      </c>
      <c r="B136" s="121" t="s">
        <v>152</v>
      </c>
      <c r="C136" s="30" t="s">
        <v>20</v>
      </c>
      <c r="D136" s="167">
        <v>0.27474999999999999</v>
      </c>
      <c r="E136" s="164"/>
      <c r="F136" s="164">
        <f t="shared" ref="F136:F199" si="2">D136*E136</f>
        <v>0</v>
      </c>
      <c r="G136" s="171" t="s">
        <v>389</v>
      </c>
    </row>
    <row r="137" spans="1:7" s="33" customFormat="1" x14ac:dyDescent="0.35">
      <c r="A137" s="42" t="s">
        <v>334</v>
      </c>
      <c r="B137" s="124" t="s">
        <v>417</v>
      </c>
      <c r="C137" s="43" t="s">
        <v>20</v>
      </c>
      <c r="D137" s="167">
        <v>0.10982586999999999</v>
      </c>
      <c r="E137" s="164"/>
      <c r="F137" s="164">
        <f t="shared" si="2"/>
        <v>0</v>
      </c>
      <c r="G137" s="171" t="s">
        <v>389</v>
      </c>
    </row>
    <row r="138" spans="1:7" s="33" customFormat="1" x14ac:dyDescent="0.35">
      <c r="A138" s="42" t="s">
        <v>335</v>
      </c>
      <c r="B138" s="124" t="s">
        <v>418</v>
      </c>
      <c r="C138" s="43" t="s">
        <v>116</v>
      </c>
      <c r="D138" s="167">
        <v>1.0982586999999999</v>
      </c>
      <c r="E138" s="164"/>
      <c r="F138" s="164">
        <f t="shared" si="2"/>
        <v>0</v>
      </c>
      <c r="G138" s="171" t="s">
        <v>389</v>
      </c>
    </row>
    <row r="139" spans="1:7" s="33" customFormat="1" x14ac:dyDescent="0.35">
      <c r="A139" s="42">
        <v>29</v>
      </c>
      <c r="B139" s="121" t="s">
        <v>430</v>
      </c>
      <c r="C139" s="43" t="s">
        <v>20</v>
      </c>
      <c r="D139" s="165">
        <v>1.5038100000000001</v>
      </c>
      <c r="E139" s="164"/>
      <c r="F139" s="164">
        <f t="shared" si="2"/>
        <v>0</v>
      </c>
      <c r="G139" s="171" t="s">
        <v>390</v>
      </c>
    </row>
    <row r="140" spans="1:7" s="33" customFormat="1" x14ac:dyDescent="0.35">
      <c r="A140" s="42" t="s">
        <v>336</v>
      </c>
      <c r="B140" s="143" t="s">
        <v>413</v>
      </c>
      <c r="C140" s="43" t="s">
        <v>39</v>
      </c>
      <c r="D140" s="167">
        <v>3</v>
      </c>
      <c r="E140" s="164"/>
      <c r="F140" s="164">
        <f t="shared" si="2"/>
        <v>0</v>
      </c>
      <c r="G140" s="171" t="s">
        <v>389</v>
      </c>
    </row>
    <row r="141" spans="1:7" s="33" customFormat="1" x14ac:dyDescent="0.35">
      <c r="A141" s="42" t="s">
        <v>337</v>
      </c>
      <c r="B141" s="143" t="s">
        <v>414</v>
      </c>
      <c r="C141" s="43" t="s">
        <v>39</v>
      </c>
      <c r="D141" s="167">
        <v>1</v>
      </c>
      <c r="E141" s="164"/>
      <c r="F141" s="164">
        <f t="shared" si="2"/>
        <v>0</v>
      </c>
      <c r="G141" s="171" t="s">
        <v>389</v>
      </c>
    </row>
    <row r="142" spans="1:7" s="33" customFormat="1" x14ac:dyDescent="0.35">
      <c r="A142" s="42" t="s">
        <v>338</v>
      </c>
      <c r="B142" s="124" t="s">
        <v>415</v>
      </c>
      <c r="C142" s="43" t="s">
        <v>39</v>
      </c>
      <c r="D142" s="167">
        <v>1</v>
      </c>
      <c r="E142" s="164"/>
      <c r="F142" s="164">
        <f t="shared" si="2"/>
        <v>0</v>
      </c>
      <c r="G142" s="171" t="s">
        <v>389</v>
      </c>
    </row>
    <row r="143" spans="1:7" s="33" customFormat="1" x14ac:dyDescent="0.35">
      <c r="A143" s="42" t="s">
        <v>339</v>
      </c>
      <c r="B143" s="143" t="s">
        <v>416</v>
      </c>
      <c r="C143" s="43" t="s">
        <v>39</v>
      </c>
      <c r="D143" s="167">
        <v>1</v>
      </c>
      <c r="E143" s="164"/>
      <c r="F143" s="164">
        <f t="shared" si="2"/>
        <v>0</v>
      </c>
      <c r="G143" s="171" t="s">
        <v>389</v>
      </c>
    </row>
    <row r="144" spans="1:7" s="33" customFormat="1" x14ac:dyDescent="0.35">
      <c r="A144" s="42" t="s">
        <v>340</v>
      </c>
      <c r="B144" s="121" t="s">
        <v>391</v>
      </c>
      <c r="C144" s="30" t="s">
        <v>39</v>
      </c>
      <c r="D144" s="167">
        <v>1</v>
      </c>
      <c r="E144" s="164"/>
      <c r="F144" s="164">
        <f t="shared" si="2"/>
        <v>0</v>
      </c>
      <c r="G144" s="171" t="s">
        <v>452</v>
      </c>
    </row>
    <row r="145" spans="1:7" s="33" customFormat="1" x14ac:dyDescent="0.35">
      <c r="A145" s="42" t="s">
        <v>341</v>
      </c>
      <c r="B145" s="121" t="s">
        <v>152</v>
      </c>
      <c r="C145" s="30" t="s">
        <v>20</v>
      </c>
      <c r="D145" s="167">
        <v>0.27474999999999999</v>
      </c>
      <c r="E145" s="164"/>
      <c r="F145" s="164">
        <f t="shared" si="2"/>
        <v>0</v>
      </c>
      <c r="G145" s="171" t="s">
        <v>389</v>
      </c>
    </row>
    <row r="146" spans="1:7" s="33" customFormat="1" x14ac:dyDescent="0.35">
      <c r="A146" s="42" t="s">
        <v>342</v>
      </c>
      <c r="B146" s="124" t="s">
        <v>417</v>
      </c>
      <c r="C146" s="43" t="s">
        <v>20</v>
      </c>
      <c r="D146" s="167">
        <v>0.11579337000000001</v>
      </c>
      <c r="E146" s="164"/>
      <c r="F146" s="164">
        <f t="shared" si="2"/>
        <v>0</v>
      </c>
      <c r="G146" s="171" t="s">
        <v>389</v>
      </c>
    </row>
    <row r="147" spans="1:7" s="33" customFormat="1" x14ac:dyDescent="0.35">
      <c r="A147" s="42" t="s">
        <v>343</v>
      </c>
      <c r="B147" s="124" t="s">
        <v>418</v>
      </c>
      <c r="C147" s="43" t="s">
        <v>116</v>
      </c>
      <c r="D147" s="167">
        <v>1.1579337000000001</v>
      </c>
      <c r="E147" s="164"/>
      <c r="F147" s="164">
        <f t="shared" si="2"/>
        <v>0</v>
      </c>
      <c r="G147" s="171" t="s">
        <v>389</v>
      </c>
    </row>
    <row r="148" spans="1:7" s="33" customFormat="1" x14ac:dyDescent="0.35">
      <c r="A148" s="42">
        <v>30</v>
      </c>
      <c r="B148" s="121" t="s">
        <v>431</v>
      </c>
      <c r="C148" s="43" t="s">
        <v>20</v>
      </c>
      <c r="D148" s="165">
        <v>1.5503100000000001</v>
      </c>
      <c r="E148" s="164"/>
      <c r="F148" s="164">
        <f t="shared" si="2"/>
        <v>0</v>
      </c>
      <c r="G148" s="171" t="s">
        <v>390</v>
      </c>
    </row>
    <row r="149" spans="1:7" s="33" customFormat="1" x14ac:dyDescent="0.35">
      <c r="A149" s="42" t="s">
        <v>344</v>
      </c>
      <c r="B149" s="143" t="s">
        <v>413</v>
      </c>
      <c r="C149" s="43" t="s">
        <v>39</v>
      </c>
      <c r="D149" s="167">
        <v>3</v>
      </c>
      <c r="E149" s="164"/>
      <c r="F149" s="164">
        <f t="shared" si="2"/>
        <v>0</v>
      </c>
      <c r="G149" s="171" t="s">
        <v>389</v>
      </c>
    </row>
    <row r="150" spans="1:7" s="33" customFormat="1" x14ac:dyDescent="0.35">
      <c r="A150" s="42" t="s">
        <v>345</v>
      </c>
      <c r="B150" s="124" t="s">
        <v>415</v>
      </c>
      <c r="C150" s="43" t="s">
        <v>39</v>
      </c>
      <c r="D150" s="167">
        <v>1</v>
      </c>
      <c r="E150" s="164"/>
      <c r="F150" s="164">
        <f t="shared" si="2"/>
        <v>0</v>
      </c>
      <c r="G150" s="171" t="s">
        <v>389</v>
      </c>
    </row>
    <row r="151" spans="1:7" s="33" customFormat="1" x14ac:dyDescent="0.35">
      <c r="A151" s="42" t="s">
        <v>346</v>
      </c>
      <c r="B151" s="143" t="s">
        <v>416</v>
      </c>
      <c r="C151" s="43" t="s">
        <v>39</v>
      </c>
      <c r="D151" s="167">
        <v>1</v>
      </c>
      <c r="E151" s="164"/>
      <c r="F151" s="164">
        <f t="shared" si="2"/>
        <v>0</v>
      </c>
      <c r="G151" s="171" t="s">
        <v>389</v>
      </c>
    </row>
    <row r="152" spans="1:7" s="33" customFormat="1" x14ac:dyDescent="0.35">
      <c r="A152" s="42" t="s">
        <v>347</v>
      </c>
      <c r="B152" s="121" t="s">
        <v>391</v>
      </c>
      <c r="C152" s="30" t="s">
        <v>39</v>
      </c>
      <c r="D152" s="167">
        <v>1</v>
      </c>
      <c r="E152" s="164"/>
      <c r="F152" s="164">
        <f t="shared" si="2"/>
        <v>0</v>
      </c>
      <c r="G152" s="171" t="s">
        <v>452</v>
      </c>
    </row>
    <row r="153" spans="1:7" s="33" customFormat="1" x14ac:dyDescent="0.35">
      <c r="A153" s="42" t="s">
        <v>348</v>
      </c>
      <c r="B153" s="121" t="s">
        <v>152</v>
      </c>
      <c r="C153" s="30" t="s">
        <v>20</v>
      </c>
      <c r="D153" s="167">
        <v>0.27474999999999999</v>
      </c>
      <c r="E153" s="164"/>
      <c r="F153" s="164">
        <f t="shared" si="2"/>
        <v>0</v>
      </c>
      <c r="G153" s="171" t="s">
        <v>389</v>
      </c>
    </row>
    <row r="154" spans="1:7" s="33" customFormat="1" x14ac:dyDescent="0.35">
      <c r="A154" s="42" t="s">
        <v>349</v>
      </c>
      <c r="B154" s="124" t="s">
        <v>417</v>
      </c>
      <c r="C154" s="43" t="s">
        <v>20</v>
      </c>
      <c r="D154" s="167">
        <v>0.11937387000000001</v>
      </c>
      <c r="E154" s="164"/>
      <c r="F154" s="164">
        <f t="shared" si="2"/>
        <v>0</v>
      </c>
      <c r="G154" s="171" t="s">
        <v>389</v>
      </c>
    </row>
    <row r="155" spans="1:7" s="33" customFormat="1" x14ac:dyDescent="0.35">
      <c r="A155" s="42" t="s">
        <v>350</v>
      </c>
      <c r="B155" s="124" t="s">
        <v>418</v>
      </c>
      <c r="C155" s="43" t="s">
        <v>116</v>
      </c>
      <c r="D155" s="167">
        <v>1.1937387000000002</v>
      </c>
      <c r="E155" s="164"/>
      <c r="F155" s="164">
        <f t="shared" si="2"/>
        <v>0</v>
      </c>
      <c r="G155" s="171" t="s">
        <v>389</v>
      </c>
    </row>
    <row r="156" spans="1:7" s="33" customFormat="1" x14ac:dyDescent="0.35">
      <c r="A156" s="29">
        <v>31</v>
      </c>
      <c r="B156" s="121" t="s">
        <v>36</v>
      </c>
      <c r="C156" s="30" t="s">
        <v>37</v>
      </c>
      <c r="D156" s="167">
        <v>231.7</v>
      </c>
      <c r="E156" s="164"/>
      <c r="F156" s="164">
        <f t="shared" si="2"/>
        <v>0</v>
      </c>
      <c r="G156" s="171" t="s">
        <v>390</v>
      </c>
    </row>
    <row r="157" spans="1:7" s="33" customFormat="1" x14ac:dyDescent="0.35">
      <c r="A157" s="29" t="s">
        <v>351</v>
      </c>
      <c r="B157" s="121" t="s">
        <v>121</v>
      </c>
      <c r="C157" s="30" t="s">
        <v>38</v>
      </c>
      <c r="D157" s="167">
        <v>0.55607999999999991</v>
      </c>
      <c r="E157" s="164"/>
      <c r="F157" s="164">
        <f t="shared" si="2"/>
        <v>0</v>
      </c>
      <c r="G157" s="171" t="s">
        <v>389</v>
      </c>
    </row>
    <row r="158" spans="1:7" s="33" customFormat="1" x14ac:dyDescent="0.35">
      <c r="A158" s="29">
        <v>32</v>
      </c>
      <c r="B158" s="121" t="s">
        <v>432</v>
      </c>
      <c r="C158" s="30" t="s">
        <v>24</v>
      </c>
      <c r="D158" s="167">
        <v>116</v>
      </c>
      <c r="E158" s="164"/>
      <c r="F158" s="164">
        <f t="shared" si="2"/>
        <v>0</v>
      </c>
      <c r="G158" s="171" t="s">
        <v>390</v>
      </c>
    </row>
    <row r="159" spans="1:7" s="33" customFormat="1" x14ac:dyDescent="0.35">
      <c r="A159" s="29" t="s">
        <v>352</v>
      </c>
      <c r="B159" s="121" t="s">
        <v>392</v>
      </c>
      <c r="C159" s="30" t="s">
        <v>24</v>
      </c>
      <c r="D159" s="167">
        <v>117.16</v>
      </c>
      <c r="E159" s="164"/>
      <c r="F159" s="164">
        <f t="shared" si="2"/>
        <v>0</v>
      </c>
      <c r="G159" s="171" t="s">
        <v>452</v>
      </c>
    </row>
    <row r="160" spans="1:7" s="33" customFormat="1" x14ac:dyDescent="0.35">
      <c r="A160" s="29">
        <v>33</v>
      </c>
      <c r="B160" s="121" t="s">
        <v>433</v>
      </c>
      <c r="C160" s="30" t="s">
        <v>24</v>
      </c>
      <c r="D160" s="167">
        <v>116</v>
      </c>
      <c r="E160" s="164"/>
      <c r="F160" s="164">
        <f t="shared" si="2"/>
        <v>0</v>
      </c>
      <c r="G160" s="171" t="s">
        <v>390</v>
      </c>
    </row>
    <row r="161" spans="1:7" s="33" customFormat="1" x14ac:dyDescent="0.35">
      <c r="A161" s="29" t="s">
        <v>353</v>
      </c>
      <c r="B161" s="121" t="s">
        <v>32</v>
      </c>
      <c r="C161" s="30" t="s">
        <v>24</v>
      </c>
      <c r="D161" s="167">
        <v>5.7303999999999995</v>
      </c>
      <c r="E161" s="164"/>
      <c r="F161" s="164">
        <f t="shared" si="2"/>
        <v>0</v>
      </c>
      <c r="G161" s="171" t="s">
        <v>452</v>
      </c>
    </row>
    <row r="162" spans="1:7" s="33" customFormat="1" x14ac:dyDescent="0.35">
      <c r="A162" s="29">
        <v>34</v>
      </c>
      <c r="B162" s="121" t="s">
        <v>94</v>
      </c>
      <c r="C162" s="30" t="s">
        <v>39</v>
      </c>
      <c r="D162" s="167">
        <v>20</v>
      </c>
      <c r="E162" s="164"/>
      <c r="F162" s="164">
        <f t="shared" si="2"/>
        <v>0</v>
      </c>
      <c r="G162" s="171" t="s">
        <v>390</v>
      </c>
    </row>
    <row r="163" spans="1:7" s="33" customFormat="1" x14ac:dyDescent="0.35">
      <c r="A163" s="29" t="s">
        <v>354</v>
      </c>
      <c r="B163" s="121" t="s">
        <v>95</v>
      </c>
      <c r="C163" s="30" t="s">
        <v>39</v>
      </c>
      <c r="D163" s="167">
        <v>20</v>
      </c>
      <c r="E163" s="164"/>
      <c r="F163" s="164">
        <f t="shared" si="2"/>
        <v>0</v>
      </c>
      <c r="G163" s="171" t="s">
        <v>452</v>
      </c>
    </row>
    <row r="164" spans="1:7" s="33" customFormat="1" x14ac:dyDescent="0.35">
      <c r="A164" s="29" t="s">
        <v>453</v>
      </c>
      <c r="B164" s="121" t="s">
        <v>393</v>
      </c>
      <c r="C164" s="30" t="s">
        <v>39</v>
      </c>
      <c r="D164" s="167">
        <v>80</v>
      </c>
      <c r="E164" s="164"/>
      <c r="F164" s="164">
        <f t="shared" si="2"/>
        <v>0</v>
      </c>
      <c r="G164" s="171" t="s">
        <v>452</v>
      </c>
    </row>
    <row r="165" spans="1:7" s="33" customFormat="1" x14ac:dyDescent="0.35">
      <c r="A165" s="29">
        <v>36</v>
      </c>
      <c r="B165" s="121" t="s">
        <v>167</v>
      </c>
      <c r="C165" s="30" t="s">
        <v>24</v>
      </c>
      <c r="D165" s="167">
        <v>72.5</v>
      </c>
      <c r="E165" s="164"/>
      <c r="F165" s="164">
        <f t="shared" si="2"/>
        <v>0</v>
      </c>
      <c r="G165" s="171" t="s">
        <v>390</v>
      </c>
    </row>
    <row r="166" spans="1:7" s="33" customFormat="1" x14ac:dyDescent="0.35">
      <c r="A166" s="29" t="s">
        <v>355</v>
      </c>
      <c r="B166" s="121" t="s">
        <v>394</v>
      </c>
      <c r="C166" s="30" t="s">
        <v>24</v>
      </c>
      <c r="D166" s="167">
        <v>73.224999999999994</v>
      </c>
      <c r="E166" s="164"/>
      <c r="F166" s="164">
        <f t="shared" si="2"/>
        <v>0</v>
      </c>
      <c r="G166" s="171" t="s">
        <v>452</v>
      </c>
    </row>
    <row r="167" spans="1:7" s="33" customFormat="1" x14ac:dyDescent="0.35">
      <c r="A167" s="29">
        <v>37</v>
      </c>
      <c r="B167" s="121" t="s">
        <v>434</v>
      </c>
      <c r="C167" s="30" t="s">
        <v>24</v>
      </c>
      <c r="D167" s="167">
        <v>72.5</v>
      </c>
      <c r="E167" s="164"/>
      <c r="F167" s="164">
        <f t="shared" si="2"/>
        <v>0</v>
      </c>
      <c r="G167" s="171" t="s">
        <v>390</v>
      </c>
    </row>
    <row r="168" spans="1:7" s="33" customFormat="1" x14ac:dyDescent="0.35">
      <c r="A168" s="29" t="s">
        <v>356</v>
      </c>
      <c r="B168" s="121" t="s">
        <v>32</v>
      </c>
      <c r="C168" s="30" t="s">
        <v>24</v>
      </c>
      <c r="D168" s="167">
        <v>2.2765</v>
      </c>
      <c r="E168" s="164"/>
      <c r="F168" s="164">
        <f t="shared" si="2"/>
        <v>0</v>
      </c>
      <c r="G168" s="171" t="s">
        <v>452</v>
      </c>
    </row>
    <row r="169" spans="1:7" s="33" customFormat="1" x14ac:dyDescent="0.35">
      <c r="A169" s="29">
        <v>38</v>
      </c>
      <c r="B169" s="121" t="s">
        <v>165</v>
      </c>
      <c r="C169" s="30" t="s">
        <v>39</v>
      </c>
      <c r="D169" s="167">
        <v>10</v>
      </c>
      <c r="E169" s="164"/>
      <c r="F169" s="164">
        <f t="shared" si="2"/>
        <v>0</v>
      </c>
      <c r="G169" s="171" t="s">
        <v>390</v>
      </c>
    </row>
    <row r="170" spans="1:7" s="33" customFormat="1" x14ac:dyDescent="0.35">
      <c r="A170" s="29" t="s">
        <v>357</v>
      </c>
      <c r="B170" s="121" t="s">
        <v>166</v>
      </c>
      <c r="C170" s="30" t="s">
        <v>39</v>
      </c>
      <c r="D170" s="167">
        <v>10</v>
      </c>
      <c r="E170" s="164"/>
      <c r="F170" s="164">
        <f t="shared" si="2"/>
        <v>0</v>
      </c>
      <c r="G170" s="171" t="s">
        <v>452</v>
      </c>
    </row>
    <row r="171" spans="1:7" s="33" customFormat="1" x14ac:dyDescent="0.35">
      <c r="A171" s="29" t="s">
        <v>454</v>
      </c>
      <c r="B171" s="121" t="s">
        <v>456</v>
      </c>
      <c r="C171" s="30" t="s">
        <v>39</v>
      </c>
      <c r="D171" s="167">
        <v>40</v>
      </c>
      <c r="E171" s="164"/>
      <c r="F171" s="164">
        <f t="shared" si="2"/>
        <v>0</v>
      </c>
      <c r="G171" s="171" t="s">
        <v>452</v>
      </c>
    </row>
    <row r="172" spans="1:7" s="33" customFormat="1" x14ac:dyDescent="0.35">
      <c r="A172" s="29">
        <v>40</v>
      </c>
      <c r="B172" s="121" t="s">
        <v>435</v>
      </c>
      <c r="C172" s="30" t="s">
        <v>24</v>
      </c>
      <c r="D172" s="167">
        <v>53.5</v>
      </c>
      <c r="E172" s="164"/>
      <c r="F172" s="164">
        <f t="shared" si="2"/>
        <v>0</v>
      </c>
      <c r="G172" s="171" t="s">
        <v>390</v>
      </c>
    </row>
    <row r="173" spans="1:7" s="33" customFormat="1" x14ac:dyDescent="0.35">
      <c r="A173" s="29" t="s">
        <v>358</v>
      </c>
      <c r="B173" s="121" t="s">
        <v>84</v>
      </c>
      <c r="C173" s="30" t="s">
        <v>24</v>
      </c>
      <c r="D173" s="167">
        <v>54.035000000000004</v>
      </c>
      <c r="E173" s="164"/>
      <c r="F173" s="164">
        <f t="shared" si="2"/>
        <v>0</v>
      </c>
      <c r="G173" s="171" t="s">
        <v>452</v>
      </c>
    </row>
    <row r="174" spans="1:7" s="33" customFormat="1" x14ac:dyDescent="0.35">
      <c r="A174" s="29">
        <v>41</v>
      </c>
      <c r="B174" s="121" t="s">
        <v>87</v>
      </c>
      <c r="C174" s="30" t="s">
        <v>24</v>
      </c>
      <c r="D174" s="167">
        <v>53.5</v>
      </c>
      <c r="E174" s="164"/>
      <c r="F174" s="164">
        <f t="shared" si="2"/>
        <v>0</v>
      </c>
      <c r="G174" s="171" t="s">
        <v>390</v>
      </c>
    </row>
    <row r="175" spans="1:7" s="33" customFormat="1" x14ac:dyDescent="0.35">
      <c r="A175" s="29" t="s">
        <v>359</v>
      </c>
      <c r="B175" s="121" t="s">
        <v>32</v>
      </c>
      <c r="C175" s="30" t="s">
        <v>24</v>
      </c>
      <c r="D175" s="167">
        <v>0.96299999999999997</v>
      </c>
      <c r="E175" s="164"/>
      <c r="F175" s="164">
        <f t="shared" si="2"/>
        <v>0</v>
      </c>
      <c r="G175" s="171" t="s">
        <v>452</v>
      </c>
    </row>
    <row r="176" spans="1:7" s="33" customFormat="1" x14ac:dyDescent="0.35">
      <c r="A176" s="29">
        <v>42</v>
      </c>
      <c r="B176" s="121" t="s">
        <v>93</v>
      </c>
      <c r="C176" s="30" t="s">
        <v>39</v>
      </c>
      <c r="D176" s="167">
        <v>21</v>
      </c>
      <c r="E176" s="164"/>
      <c r="F176" s="164">
        <f t="shared" si="2"/>
        <v>0</v>
      </c>
      <c r="G176" s="171" t="s">
        <v>390</v>
      </c>
    </row>
    <row r="177" spans="1:7" s="33" customFormat="1" x14ac:dyDescent="0.35">
      <c r="A177" s="29" t="s">
        <v>360</v>
      </c>
      <c r="B177" s="121" t="s">
        <v>92</v>
      </c>
      <c r="C177" s="30" t="s">
        <v>39</v>
      </c>
      <c r="D177" s="167">
        <v>21</v>
      </c>
      <c r="E177" s="164"/>
      <c r="F177" s="164">
        <f t="shared" si="2"/>
        <v>0</v>
      </c>
      <c r="G177" s="171" t="s">
        <v>452</v>
      </c>
    </row>
    <row r="178" spans="1:7" s="33" customFormat="1" x14ac:dyDescent="0.35">
      <c r="A178" s="29" t="s">
        <v>455</v>
      </c>
      <c r="B178" s="121" t="s">
        <v>457</v>
      </c>
      <c r="C178" s="30" t="s">
        <v>39</v>
      </c>
      <c r="D178" s="167">
        <v>84</v>
      </c>
      <c r="E178" s="164"/>
      <c r="F178" s="164">
        <f t="shared" si="2"/>
        <v>0</v>
      </c>
      <c r="G178" s="171" t="s">
        <v>452</v>
      </c>
    </row>
    <row r="179" spans="1:7" s="33" customFormat="1" x14ac:dyDescent="0.35">
      <c r="A179" s="29">
        <v>44</v>
      </c>
      <c r="B179" s="121" t="s">
        <v>436</v>
      </c>
      <c r="C179" s="30" t="s">
        <v>24</v>
      </c>
      <c r="D179" s="167">
        <v>3</v>
      </c>
      <c r="E179" s="164"/>
      <c r="F179" s="164">
        <f t="shared" si="2"/>
        <v>0</v>
      </c>
      <c r="G179" s="171" t="s">
        <v>390</v>
      </c>
    </row>
    <row r="180" spans="1:7" s="33" customFormat="1" x14ac:dyDescent="0.35">
      <c r="A180" s="29" t="s">
        <v>361</v>
      </c>
      <c r="B180" s="121" t="s">
        <v>395</v>
      </c>
      <c r="C180" s="30" t="s">
        <v>24</v>
      </c>
      <c r="D180" s="167">
        <v>3.0300000000000002</v>
      </c>
      <c r="E180" s="164"/>
      <c r="F180" s="164">
        <f t="shared" si="2"/>
        <v>0</v>
      </c>
      <c r="G180" s="171" t="s">
        <v>452</v>
      </c>
    </row>
    <row r="181" spans="1:7" s="33" customFormat="1" x14ac:dyDescent="0.35">
      <c r="A181" s="29">
        <v>45</v>
      </c>
      <c r="B181" s="121" t="s">
        <v>437</v>
      </c>
      <c r="C181" s="30" t="s">
        <v>24</v>
      </c>
      <c r="D181" s="167">
        <v>3</v>
      </c>
      <c r="E181" s="164"/>
      <c r="F181" s="164">
        <f t="shared" si="2"/>
        <v>0</v>
      </c>
      <c r="G181" s="171" t="s">
        <v>390</v>
      </c>
    </row>
    <row r="182" spans="1:7" s="33" customFormat="1" x14ac:dyDescent="0.35">
      <c r="A182" s="29" t="s">
        <v>362</v>
      </c>
      <c r="B182" s="121" t="s">
        <v>32</v>
      </c>
      <c r="C182" s="30" t="s">
        <v>24</v>
      </c>
      <c r="D182" s="167">
        <v>5.94E-3</v>
      </c>
      <c r="E182" s="164"/>
      <c r="F182" s="164">
        <f t="shared" si="2"/>
        <v>0</v>
      </c>
      <c r="G182" s="171" t="s">
        <v>452</v>
      </c>
    </row>
    <row r="183" spans="1:7" s="33" customFormat="1" x14ac:dyDescent="0.35">
      <c r="A183" s="29">
        <v>46</v>
      </c>
      <c r="B183" s="121" t="s">
        <v>398</v>
      </c>
      <c r="C183" s="30" t="s">
        <v>39</v>
      </c>
      <c r="D183" s="167">
        <v>2</v>
      </c>
      <c r="E183" s="164"/>
      <c r="F183" s="164">
        <f t="shared" si="2"/>
        <v>0</v>
      </c>
      <c r="G183" s="171" t="s">
        <v>390</v>
      </c>
    </row>
    <row r="184" spans="1:7" s="33" customFormat="1" x14ac:dyDescent="0.35">
      <c r="A184" s="29" t="s">
        <v>363</v>
      </c>
      <c r="B184" s="121" t="s">
        <v>175</v>
      </c>
      <c r="C184" s="30" t="s">
        <v>39</v>
      </c>
      <c r="D184" s="167">
        <v>2</v>
      </c>
      <c r="E184" s="164"/>
      <c r="F184" s="164">
        <f t="shared" si="2"/>
        <v>0</v>
      </c>
      <c r="G184" s="171" t="s">
        <v>452</v>
      </c>
    </row>
    <row r="185" spans="1:7" s="33" customFormat="1" x14ac:dyDescent="0.35">
      <c r="A185" s="29">
        <v>47</v>
      </c>
      <c r="B185" s="121" t="s">
        <v>97</v>
      </c>
      <c r="C185" s="30" t="s">
        <v>24</v>
      </c>
      <c r="D185" s="167">
        <v>116</v>
      </c>
      <c r="E185" s="164"/>
      <c r="F185" s="164">
        <f t="shared" si="2"/>
        <v>0</v>
      </c>
      <c r="G185" s="171" t="s">
        <v>390</v>
      </c>
    </row>
    <row r="186" spans="1:7" s="33" customFormat="1" x14ac:dyDescent="0.35">
      <c r="A186" s="29" t="s">
        <v>364</v>
      </c>
      <c r="B186" s="121" t="s">
        <v>98</v>
      </c>
      <c r="C186" s="30" t="s">
        <v>24</v>
      </c>
      <c r="D186" s="167">
        <v>116</v>
      </c>
      <c r="E186" s="164"/>
      <c r="F186" s="164">
        <f t="shared" si="2"/>
        <v>0</v>
      </c>
      <c r="G186" s="171" t="s">
        <v>389</v>
      </c>
    </row>
    <row r="187" spans="1:7" s="33" customFormat="1" x14ac:dyDescent="0.35">
      <c r="A187" s="29">
        <v>48</v>
      </c>
      <c r="B187" s="121" t="s">
        <v>176</v>
      </c>
      <c r="C187" s="30" t="s">
        <v>24</v>
      </c>
      <c r="D187" s="167">
        <v>64.5</v>
      </c>
      <c r="E187" s="164"/>
      <c r="F187" s="164">
        <f t="shared" si="2"/>
        <v>0</v>
      </c>
      <c r="G187" s="171" t="s">
        <v>390</v>
      </c>
    </row>
    <row r="188" spans="1:7" s="33" customFormat="1" x14ac:dyDescent="0.35">
      <c r="A188" s="29" t="s">
        <v>365</v>
      </c>
      <c r="B188" s="121" t="s">
        <v>177</v>
      </c>
      <c r="C188" s="30" t="s">
        <v>24</v>
      </c>
      <c r="D188" s="167">
        <v>64.5</v>
      </c>
      <c r="E188" s="164"/>
      <c r="F188" s="164">
        <f t="shared" si="2"/>
        <v>0</v>
      </c>
      <c r="G188" s="171" t="s">
        <v>389</v>
      </c>
    </row>
    <row r="189" spans="1:7" s="33" customFormat="1" x14ac:dyDescent="0.35">
      <c r="A189" s="29">
        <v>49</v>
      </c>
      <c r="B189" s="121" t="s">
        <v>438</v>
      </c>
      <c r="C189" s="30" t="s">
        <v>100</v>
      </c>
      <c r="D189" s="167">
        <v>19</v>
      </c>
      <c r="E189" s="164"/>
      <c r="F189" s="164">
        <f t="shared" si="2"/>
        <v>0</v>
      </c>
      <c r="G189" s="171" t="s">
        <v>390</v>
      </c>
    </row>
    <row r="190" spans="1:7" s="33" customFormat="1" x14ac:dyDescent="0.35">
      <c r="A190" s="42" t="s">
        <v>366</v>
      </c>
      <c r="B190" s="124" t="s">
        <v>417</v>
      </c>
      <c r="C190" s="43" t="s">
        <v>20</v>
      </c>
      <c r="D190" s="167">
        <v>0.95000000000000007</v>
      </c>
      <c r="E190" s="164"/>
      <c r="F190" s="164">
        <f t="shared" si="2"/>
        <v>0</v>
      </c>
      <c r="G190" s="171" t="s">
        <v>389</v>
      </c>
    </row>
    <row r="191" spans="1:7" s="33" customFormat="1" x14ac:dyDescent="0.35">
      <c r="A191" s="42" t="s">
        <v>367</v>
      </c>
      <c r="B191" s="124" t="s">
        <v>418</v>
      </c>
      <c r="C191" s="43" t="s">
        <v>116</v>
      </c>
      <c r="D191" s="167">
        <v>9.5</v>
      </c>
      <c r="E191" s="164"/>
      <c r="F191" s="164">
        <f t="shared" si="2"/>
        <v>0</v>
      </c>
      <c r="G191" s="171" t="s">
        <v>389</v>
      </c>
    </row>
    <row r="192" spans="1:7" s="33" customFormat="1" x14ac:dyDescent="0.35">
      <c r="A192" s="29">
        <v>50</v>
      </c>
      <c r="B192" s="121" t="s">
        <v>439</v>
      </c>
      <c r="C192" s="30" t="s">
        <v>100</v>
      </c>
      <c r="D192" s="167">
        <v>1</v>
      </c>
      <c r="E192" s="164"/>
      <c r="F192" s="164">
        <f t="shared" si="2"/>
        <v>0</v>
      </c>
      <c r="G192" s="171" t="s">
        <v>390</v>
      </c>
    </row>
    <row r="193" spans="1:7" s="33" customFormat="1" x14ac:dyDescent="0.35">
      <c r="A193" s="42" t="s">
        <v>228</v>
      </c>
      <c r="B193" s="124" t="s">
        <v>417</v>
      </c>
      <c r="C193" s="43" t="s">
        <v>20</v>
      </c>
      <c r="D193" s="167">
        <v>0.05</v>
      </c>
      <c r="E193" s="164"/>
      <c r="F193" s="164">
        <f t="shared" si="2"/>
        <v>0</v>
      </c>
      <c r="G193" s="171" t="s">
        <v>389</v>
      </c>
    </row>
    <row r="194" spans="1:7" s="33" customFormat="1" x14ac:dyDescent="0.35">
      <c r="A194" s="42" t="s">
        <v>229</v>
      </c>
      <c r="B194" s="124" t="s">
        <v>418</v>
      </c>
      <c r="C194" s="43" t="s">
        <v>116</v>
      </c>
      <c r="D194" s="167">
        <v>0.5</v>
      </c>
      <c r="E194" s="164"/>
      <c r="F194" s="164">
        <f t="shared" si="2"/>
        <v>0</v>
      </c>
      <c r="G194" s="171" t="s">
        <v>389</v>
      </c>
    </row>
    <row r="195" spans="1:7" s="33" customFormat="1" x14ac:dyDescent="0.35">
      <c r="A195" s="29">
        <v>51</v>
      </c>
      <c r="B195" s="121" t="s">
        <v>440</v>
      </c>
      <c r="C195" s="30" t="s">
        <v>100</v>
      </c>
      <c r="D195" s="167">
        <v>11</v>
      </c>
      <c r="E195" s="164"/>
      <c r="F195" s="164">
        <f t="shared" si="2"/>
        <v>0</v>
      </c>
      <c r="G195" s="171" t="s">
        <v>390</v>
      </c>
    </row>
    <row r="196" spans="1:7" s="33" customFormat="1" x14ac:dyDescent="0.35">
      <c r="A196" s="42" t="s">
        <v>368</v>
      </c>
      <c r="B196" s="124" t="s">
        <v>417</v>
      </c>
      <c r="C196" s="43" t="s">
        <v>20</v>
      </c>
      <c r="D196" s="167">
        <v>0.55000000000000004</v>
      </c>
      <c r="E196" s="164"/>
      <c r="F196" s="164">
        <f t="shared" si="2"/>
        <v>0</v>
      </c>
      <c r="G196" s="171" t="s">
        <v>389</v>
      </c>
    </row>
    <row r="197" spans="1:7" s="33" customFormat="1" x14ac:dyDescent="0.35">
      <c r="A197" s="42" t="s">
        <v>369</v>
      </c>
      <c r="B197" s="124" t="s">
        <v>418</v>
      </c>
      <c r="C197" s="43" t="s">
        <v>116</v>
      </c>
      <c r="D197" s="167">
        <v>5.5</v>
      </c>
      <c r="E197" s="164"/>
      <c r="F197" s="164">
        <f t="shared" si="2"/>
        <v>0</v>
      </c>
      <c r="G197" s="171" t="s">
        <v>389</v>
      </c>
    </row>
    <row r="198" spans="1:7" s="33" customFormat="1" x14ac:dyDescent="0.35">
      <c r="A198" s="29">
        <v>52</v>
      </c>
      <c r="B198" s="121" t="s">
        <v>441</v>
      </c>
      <c r="C198" s="30" t="s">
        <v>100</v>
      </c>
      <c r="D198" s="167">
        <v>2</v>
      </c>
      <c r="E198" s="164"/>
      <c r="F198" s="164">
        <f t="shared" si="2"/>
        <v>0</v>
      </c>
      <c r="G198" s="171" t="s">
        <v>390</v>
      </c>
    </row>
    <row r="199" spans="1:7" s="33" customFormat="1" x14ac:dyDescent="0.35">
      <c r="A199" s="42" t="s">
        <v>370</v>
      </c>
      <c r="B199" s="124" t="s">
        <v>417</v>
      </c>
      <c r="C199" s="43" t="s">
        <v>20</v>
      </c>
      <c r="D199" s="167">
        <v>0.1</v>
      </c>
      <c r="E199" s="164"/>
      <c r="F199" s="164">
        <f t="shared" si="2"/>
        <v>0</v>
      </c>
      <c r="G199" s="171" t="s">
        <v>389</v>
      </c>
    </row>
    <row r="200" spans="1:7" s="33" customFormat="1" x14ac:dyDescent="0.35">
      <c r="A200" s="42" t="s">
        <v>371</v>
      </c>
      <c r="B200" s="124" t="s">
        <v>418</v>
      </c>
      <c r="C200" s="43" t="s">
        <v>116</v>
      </c>
      <c r="D200" s="167">
        <v>1</v>
      </c>
      <c r="E200" s="164"/>
      <c r="F200" s="164">
        <f t="shared" ref="F200:F229" si="3">D200*E200</f>
        <v>0</v>
      </c>
      <c r="G200" s="171" t="s">
        <v>389</v>
      </c>
    </row>
    <row r="201" spans="1:7" s="33" customFormat="1" x14ac:dyDescent="0.35">
      <c r="A201" s="29">
        <v>53</v>
      </c>
      <c r="B201" s="121" t="s">
        <v>442</v>
      </c>
      <c r="C201" s="30" t="s">
        <v>100</v>
      </c>
      <c r="D201" s="167">
        <v>14</v>
      </c>
      <c r="E201" s="164"/>
      <c r="F201" s="164">
        <f t="shared" si="3"/>
        <v>0</v>
      </c>
      <c r="G201" s="171" t="s">
        <v>390</v>
      </c>
    </row>
    <row r="202" spans="1:7" s="33" customFormat="1" x14ac:dyDescent="0.35">
      <c r="A202" s="42" t="s">
        <v>372</v>
      </c>
      <c r="B202" s="124" t="s">
        <v>417</v>
      </c>
      <c r="C202" s="43" t="s">
        <v>20</v>
      </c>
      <c r="D202" s="167">
        <v>0.70000000000000007</v>
      </c>
      <c r="E202" s="164"/>
      <c r="F202" s="164">
        <f t="shared" si="3"/>
        <v>0</v>
      </c>
      <c r="G202" s="171" t="s">
        <v>389</v>
      </c>
    </row>
    <row r="203" spans="1:7" s="33" customFormat="1" x14ac:dyDescent="0.35">
      <c r="A203" s="42" t="s">
        <v>373</v>
      </c>
      <c r="B203" s="124" t="s">
        <v>418</v>
      </c>
      <c r="C203" s="43" t="s">
        <v>116</v>
      </c>
      <c r="D203" s="167">
        <v>7.0000000000000009</v>
      </c>
      <c r="E203" s="164"/>
      <c r="F203" s="164">
        <f t="shared" si="3"/>
        <v>0</v>
      </c>
      <c r="G203" s="171" t="s">
        <v>389</v>
      </c>
    </row>
    <row r="204" spans="1:7" s="33" customFormat="1" x14ac:dyDescent="0.35">
      <c r="A204" s="29">
        <v>54</v>
      </c>
      <c r="B204" s="121" t="s">
        <v>443</v>
      </c>
      <c r="C204" s="30" t="s">
        <v>39</v>
      </c>
      <c r="D204" s="167">
        <v>39.5</v>
      </c>
      <c r="E204" s="164"/>
      <c r="F204" s="164">
        <f t="shared" si="3"/>
        <v>0</v>
      </c>
      <c r="G204" s="171" t="s">
        <v>390</v>
      </c>
    </row>
    <row r="205" spans="1:7" s="33" customFormat="1" x14ac:dyDescent="0.35">
      <c r="A205" s="29">
        <v>55</v>
      </c>
      <c r="B205" s="121" t="s">
        <v>444</v>
      </c>
      <c r="C205" s="30" t="s">
        <v>39</v>
      </c>
      <c r="D205" s="167">
        <v>34.5</v>
      </c>
      <c r="E205" s="164"/>
      <c r="F205" s="164">
        <f t="shared" si="3"/>
        <v>0</v>
      </c>
      <c r="G205" s="171" t="s">
        <v>390</v>
      </c>
    </row>
    <row r="206" spans="1:7" s="33" customFormat="1" x14ac:dyDescent="0.35">
      <c r="A206" s="29">
        <v>56</v>
      </c>
      <c r="B206" s="121" t="s">
        <v>445</v>
      </c>
      <c r="C206" s="30" t="s">
        <v>39</v>
      </c>
      <c r="D206" s="167">
        <v>92.5</v>
      </c>
      <c r="E206" s="164"/>
      <c r="F206" s="164">
        <f t="shared" si="3"/>
        <v>0</v>
      </c>
      <c r="G206" s="171" t="s">
        <v>390</v>
      </c>
    </row>
    <row r="207" spans="1:7" s="33" customFormat="1" x14ac:dyDescent="0.35">
      <c r="A207" s="29">
        <v>57</v>
      </c>
      <c r="B207" s="121" t="s">
        <v>89</v>
      </c>
      <c r="C207" s="30" t="s">
        <v>19</v>
      </c>
      <c r="D207" s="167">
        <v>5.2329999999999997</v>
      </c>
      <c r="E207" s="164"/>
      <c r="F207" s="164">
        <f t="shared" si="3"/>
        <v>0</v>
      </c>
      <c r="G207" s="171" t="s">
        <v>390</v>
      </c>
    </row>
    <row r="208" spans="1:7" s="33" customFormat="1" x14ac:dyDescent="0.35">
      <c r="A208" s="129" t="s">
        <v>374</v>
      </c>
      <c r="B208" s="121" t="s">
        <v>224</v>
      </c>
      <c r="C208" s="30" t="s">
        <v>19</v>
      </c>
      <c r="D208" s="167">
        <v>5.2329999999999997</v>
      </c>
      <c r="E208" s="164"/>
      <c r="F208" s="164">
        <f t="shared" si="3"/>
        <v>0</v>
      </c>
      <c r="G208" s="171" t="s">
        <v>390</v>
      </c>
    </row>
    <row r="209" spans="1:7" s="33" customFormat="1" x14ac:dyDescent="0.35">
      <c r="A209" s="42">
        <v>58</v>
      </c>
      <c r="B209" s="121" t="s">
        <v>204</v>
      </c>
      <c r="C209" s="43" t="s">
        <v>20</v>
      </c>
      <c r="D209" s="165">
        <v>18.564720000000001</v>
      </c>
      <c r="E209" s="164"/>
      <c r="F209" s="164">
        <f t="shared" si="3"/>
        <v>0</v>
      </c>
      <c r="G209" s="171" t="s">
        <v>390</v>
      </c>
    </row>
    <row r="210" spans="1:7" s="33" customFormat="1" x14ac:dyDescent="0.35">
      <c r="A210" s="29">
        <v>59</v>
      </c>
      <c r="B210" s="121" t="s">
        <v>90</v>
      </c>
      <c r="C210" s="30" t="s">
        <v>19</v>
      </c>
      <c r="D210" s="167">
        <v>46.411799999999999</v>
      </c>
      <c r="E210" s="164"/>
      <c r="F210" s="164">
        <f t="shared" si="3"/>
        <v>0</v>
      </c>
      <c r="G210" s="171" t="s">
        <v>390</v>
      </c>
    </row>
    <row r="211" spans="1:7" s="33" customFormat="1" x14ac:dyDescent="0.35">
      <c r="A211" s="129" t="s">
        <v>375</v>
      </c>
      <c r="B211" s="121" t="s">
        <v>224</v>
      </c>
      <c r="C211" s="30" t="s">
        <v>19</v>
      </c>
      <c r="D211" s="167">
        <v>46.411799999999999</v>
      </c>
      <c r="E211" s="164"/>
      <c r="F211" s="164">
        <f t="shared" si="3"/>
        <v>0</v>
      </c>
      <c r="G211" s="171" t="s">
        <v>390</v>
      </c>
    </row>
    <row r="212" spans="1:7" s="33" customFormat="1" x14ac:dyDescent="0.35">
      <c r="A212" s="29">
        <v>60</v>
      </c>
      <c r="B212" s="121" t="s">
        <v>232</v>
      </c>
      <c r="C212" s="30" t="s">
        <v>19</v>
      </c>
      <c r="D212" s="167">
        <v>1.2</v>
      </c>
      <c r="E212" s="164"/>
      <c r="F212" s="164">
        <f t="shared" si="3"/>
        <v>0</v>
      </c>
      <c r="G212" s="171" t="s">
        <v>390</v>
      </c>
    </row>
    <row r="213" spans="1:7" s="33" customFormat="1" x14ac:dyDescent="0.35">
      <c r="A213" s="129" t="s">
        <v>376</v>
      </c>
      <c r="B213" s="121" t="s">
        <v>230</v>
      </c>
      <c r="C213" s="30" t="s">
        <v>19</v>
      </c>
      <c r="D213" s="167">
        <v>1.2</v>
      </c>
      <c r="E213" s="164"/>
      <c r="F213" s="164">
        <f t="shared" si="3"/>
        <v>0</v>
      </c>
      <c r="G213" s="171" t="s">
        <v>390</v>
      </c>
    </row>
    <row r="214" spans="1:7" s="33" customFormat="1" x14ac:dyDescent="0.35">
      <c r="A214" s="29">
        <v>61</v>
      </c>
      <c r="B214" s="121" t="s">
        <v>182</v>
      </c>
      <c r="C214" s="30" t="s">
        <v>24</v>
      </c>
      <c r="D214" s="167">
        <v>154.5</v>
      </c>
      <c r="E214" s="164"/>
      <c r="F214" s="164">
        <f t="shared" si="3"/>
        <v>0</v>
      </c>
      <c r="G214" s="171" t="s">
        <v>390</v>
      </c>
    </row>
    <row r="215" spans="1:7" s="33" customFormat="1" x14ac:dyDescent="0.35">
      <c r="A215" s="29">
        <v>62</v>
      </c>
      <c r="B215" s="121" t="s">
        <v>183</v>
      </c>
      <c r="C215" s="30" t="s">
        <v>100</v>
      </c>
      <c r="D215" s="167">
        <v>5</v>
      </c>
      <c r="E215" s="164"/>
      <c r="F215" s="164">
        <f t="shared" si="3"/>
        <v>0</v>
      </c>
      <c r="G215" s="171" t="s">
        <v>390</v>
      </c>
    </row>
    <row r="216" spans="1:7" s="33" customFormat="1" x14ac:dyDescent="0.35">
      <c r="A216" s="29" t="s">
        <v>377</v>
      </c>
      <c r="B216" s="121" t="s">
        <v>136</v>
      </c>
      <c r="C216" s="30" t="s">
        <v>39</v>
      </c>
      <c r="D216" s="167">
        <v>0.57500000000000007</v>
      </c>
      <c r="E216" s="164"/>
      <c r="F216" s="164">
        <f t="shared" si="3"/>
        <v>0</v>
      </c>
      <c r="G216" s="171" t="s">
        <v>389</v>
      </c>
    </row>
    <row r="217" spans="1:7" ht="16.5" x14ac:dyDescent="0.35">
      <c r="A217" s="58">
        <v>63</v>
      </c>
      <c r="B217" s="127" t="s">
        <v>446</v>
      </c>
      <c r="C217" s="59" t="s">
        <v>399</v>
      </c>
      <c r="D217" s="167">
        <v>3.7680000000000005E-2</v>
      </c>
      <c r="E217" s="164"/>
      <c r="F217" s="164">
        <f t="shared" si="3"/>
        <v>0</v>
      </c>
      <c r="G217" s="171" t="s">
        <v>390</v>
      </c>
    </row>
    <row r="218" spans="1:7" ht="16.5" x14ac:dyDescent="0.35">
      <c r="A218" s="58" t="s">
        <v>378</v>
      </c>
      <c r="B218" s="127" t="s">
        <v>447</v>
      </c>
      <c r="C218" s="59" t="s">
        <v>399</v>
      </c>
      <c r="D218" s="167">
        <v>3.8433600000000005E-2</v>
      </c>
      <c r="E218" s="164"/>
      <c r="F218" s="164">
        <f t="shared" si="3"/>
        <v>0</v>
      </c>
      <c r="G218" s="171" t="s">
        <v>389</v>
      </c>
    </row>
    <row r="219" spans="1:7" s="33" customFormat="1" x14ac:dyDescent="0.35">
      <c r="A219" s="29">
        <v>64</v>
      </c>
      <c r="B219" s="121" t="s">
        <v>184</v>
      </c>
      <c r="C219" s="30" t="s">
        <v>19</v>
      </c>
      <c r="D219" s="167">
        <v>1.2</v>
      </c>
      <c r="E219" s="164"/>
      <c r="F219" s="164">
        <f t="shared" si="3"/>
        <v>0</v>
      </c>
      <c r="G219" s="171" t="s">
        <v>390</v>
      </c>
    </row>
    <row r="220" spans="1:7" s="33" customFormat="1" x14ac:dyDescent="0.35">
      <c r="A220" s="29">
        <v>65</v>
      </c>
      <c r="B220" s="121" t="s">
        <v>187</v>
      </c>
      <c r="C220" s="30" t="s">
        <v>19</v>
      </c>
      <c r="D220" s="167">
        <v>0.75</v>
      </c>
      <c r="E220" s="164"/>
      <c r="F220" s="164">
        <f t="shared" si="3"/>
        <v>0</v>
      </c>
      <c r="G220" s="171" t="s">
        <v>390</v>
      </c>
    </row>
    <row r="221" spans="1:7" s="33" customFormat="1" x14ac:dyDescent="0.35">
      <c r="A221" s="29">
        <v>66</v>
      </c>
      <c r="B221" s="131" t="s">
        <v>448</v>
      </c>
      <c r="C221" s="30" t="s">
        <v>24</v>
      </c>
      <c r="D221" s="167">
        <v>12</v>
      </c>
      <c r="E221" s="164"/>
      <c r="F221" s="164">
        <f t="shared" si="3"/>
        <v>0</v>
      </c>
      <c r="G221" s="171" t="s">
        <v>390</v>
      </c>
    </row>
    <row r="222" spans="1:7" s="33" customFormat="1" x14ac:dyDescent="0.35">
      <c r="A222" s="29">
        <v>67</v>
      </c>
      <c r="B222" s="131" t="s">
        <v>203</v>
      </c>
      <c r="C222" s="30" t="s">
        <v>20</v>
      </c>
      <c r="D222" s="167">
        <v>6.0000000000000019E-3</v>
      </c>
      <c r="E222" s="164"/>
      <c r="F222" s="164">
        <f t="shared" si="3"/>
        <v>0</v>
      </c>
      <c r="G222" s="171" t="s">
        <v>390</v>
      </c>
    </row>
    <row r="223" spans="1:7" s="33" customFormat="1" x14ac:dyDescent="0.35">
      <c r="A223" s="29" t="s">
        <v>379</v>
      </c>
      <c r="B223" s="121" t="s">
        <v>191</v>
      </c>
      <c r="C223" s="30" t="s">
        <v>20</v>
      </c>
      <c r="D223" s="167">
        <v>6.1200000000000022E-3</v>
      </c>
      <c r="E223" s="164"/>
      <c r="F223" s="164">
        <f t="shared" si="3"/>
        <v>0</v>
      </c>
      <c r="G223" s="171" t="s">
        <v>389</v>
      </c>
    </row>
    <row r="224" spans="1:7" s="33" customFormat="1" x14ac:dyDescent="0.35">
      <c r="A224" s="29">
        <v>68</v>
      </c>
      <c r="B224" s="121" t="s">
        <v>193</v>
      </c>
      <c r="C224" s="30" t="s">
        <v>24</v>
      </c>
      <c r="D224" s="167">
        <v>4</v>
      </c>
      <c r="E224" s="164"/>
      <c r="F224" s="164">
        <f t="shared" si="3"/>
        <v>0</v>
      </c>
      <c r="G224" s="171" t="s">
        <v>390</v>
      </c>
    </row>
    <row r="225" spans="1:7" s="33" customFormat="1" x14ac:dyDescent="0.35">
      <c r="A225" s="29">
        <v>69</v>
      </c>
      <c r="B225" s="121" t="s">
        <v>195</v>
      </c>
      <c r="C225" s="30" t="s">
        <v>24</v>
      </c>
      <c r="D225" s="167">
        <v>4</v>
      </c>
      <c r="E225" s="164"/>
      <c r="F225" s="164">
        <f t="shared" si="3"/>
        <v>0</v>
      </c>
      <c r="G225" s="171" t="s">
        <v>390</v>
      </c>
    </row>
    <row r="226" spans="1:7" s="33" customFormat="1" x14ac:dyDescent="0.35">
      <c r="A226" s="29" t="s">
        <v>380</v>
      </c>
      <c r="B226" s="121" t="s">
        <v>449</v>
      </c>
      <c r="C226" s="30" t="s">
        <v>20</v>
      </c>
      <c r="D226" s="167">
        <v>0.156</v>
      </c>
      <c r="E226" s="164"/>
      <c r="F226" s="164">
        <f t="shared" si="3"/>
        <v>0</v>
      </c>
      <c r="G226" s="171" t="s">
        <v>389</v>
      </c>
    </row>
    <row r="227" spans="1:7" s="33" customFormat="1" x14ac:dyDescent="0.35">
      <c r="A227" s="29" t="s">
        <v>381</v>
      </c>
      <c r="B227" s="121" t="s">
        <v>200</v>
      </c>
      <c r="C227" s="30" t="s">
        <v>20</v>
      </c>
      <c r="D227" s="167">
        <v>2.3999999999999998E-3</v>
      </c>
      <c r="E227" s="164"/>
      <c r="F227" s="164">
        <f t="shared" si="3"/>
        <v>0</v>
      </c>
      <c r="G227" s="171" t="s">
        <v>389</v>
      </c>
    </row>
    <row r="228" spans="1:7" s="33" customFormat="1" x14ac:dyDescent="0.35">
      <c r="A228" s="29">
        <v>70</v>
      </c>
      <c r="B228" s="121" t="s">
        <v>201</v>
      </c>
      <c r="C228" s="30" t="s">
        <v>24</v>
      </c>
      <c r="D228" s="167">
        <v>20</v>
      </c>
      <c r="E228" s="164"/>
      <c r="F228" s="164">
        <f t="shared" si="3"/>
        <v>0</v>
      </c>
      <c r="G228" s="171" t="s">
        <v>390</v>
      </c>
    </row>
    <row r="229" spans="1:7" s="33" customFormat="1" ht="16.5" thickBot="1" x14ac:dyDescent="0.4">
      <c r="A229" s="29" t="s">
        <v>382</v>
      </c>
      <c r="B229" s="121" t="s">
        <v>101</v>
      </c>
      <c r="C229" s="30" t="s">
        <v>24</v>
      </c>
      <c r="D229" s="167">
        <v>20.2</v>
      </c>
      <c r="E229" s="164"/>
      <c r="F229" s="164">
        <f t="shared" si="3"/>
        <v>0</v>
      </c>
      <c r="G229" s="171" t="s">
        <v>452</v>
      </c>
    </row>
    <row r="230" spans="1:7" ht="16.5" thickBot="1" x14ac:dyDescent="0.4">
      <c r="A230" s="96"/>
      <c r="B230" s="146" t="s">
        <v>25</v>
      </c>
      <c r="C230" s="97"/>
      <c r="D230" s="100"/>
      <c r="E230" s="100"/>
      <c r="F230" s="99">
        <f>SUM(F7:F229)</f>
        <v>0</v>
      </c>
    </row>
    <row r="231" spans="1:7" ht="16.5" thickBot="1" x14ac:dyDescent="0.4">
      <c r="A231" s="102"/>
      <c r="B231" s="147" t="s">
        <v>450</v>
      </c>
      <c r="C231" s="103"/>
      <c r="D231" s="107"/>
      <c r="E231" s="107"/>
      <c r="F231" s="106">
        <f>F230*C231</f>
        <v>0</v>
      </c>
    </row>
    <row r="232" spans="1:7" ht="16.5" thickBot="1" x14ac:dyDescent="0.4">
      <c r="A232" s="102"/>
      <c r="B232" s="148" t="s">
        <v>27</v>
      </c>
      <c r="C232" s="104"/>
      <c r="D232" s="107"/>
      <c r="E232" s="107"/>
      <c r="F232" s="107">
        <f>SUM(F230:F231)</f>
        <v>0</v>
      </c>
    </row>
    <row r="233" spans="1:7" ht="16.5" thickBot="1" x14ac:dyDescent="0.4">
      <c r="A233" s="102"/>
      <c r="B233" s="147" t="s">
        <v>29</v>
      </c>
      <c r="C233" s="103"/>
      <c r="D233" s="107"/>
      <c r="E233" s="107"/>
      <c r="F233" s="106">
        <f>F232*C233</f>
        <v>0</v>
      </c>
    </row>
    <row r="234" spans="1:7" ht="16.5" thickBot="1" x14ac:dyDescent="0.4">
      <c r="A234" s="110"/>
      <c r="B234" s="150" t="s">
        <v>27</v>
      </c>
      <c r="C234" s="111"/>
      <c r="D234" s="113"/>
      <c r="E234" s="113"/>
      <c r="F234" s="113">
        <f>SUM(F232:F233)</f>
        <v>0</v>
      </c>
    </row>
    <row r="235" spans="1:7" ht="16.5" thickBot="1" x14ac:dyDescent="0.4">
      <c r="A235" s="102"/>
      <c r="B235" s="147" t="s">
        <v>451</v>
      </c>
      <c r="C235" s="103"/>
      <c r="D235" s="107"/>
      <c r="E235" s="107"/>
      <c r="F235" s="106">
        <f>F234*C235</f>
        <v>0</v>
      </c>
    </row>
    <row r="236" spans="1:7" ht="16.5" thickBot="1" x14ac:dyDescent="0.4">
      <c r="A236" s="110"/>
      <c r="B236" s="150" t="s">
        <v>27</v>
      </c>
      <c r="C236" s="111"/>
      <c r="D236" s="113"/>
      <c r="E236" s="113"/>
      <c r="F236" s="113">
        <f>F234+F235</f>
        <v>0</v>
      </c>
    </row>
    <row r="237" spans="1:7" ht="23.25" customHeight="1" x14ac:dyDescent="0.35">
      <c r="A237" s="115"/>
      <c r="B237" s="3"/>
      <c r="C237" s="3"/>
      <c r="D237" s="3"/>
      <c r="E237" s="163"/>
      <c r="F237" s="3"/>
    </row>
    <row r="238" spans="1:7" ht="21.75" customHeight="1" x14ac:dyDescent="0.35">
      <c r="A238" s="115"/>
      <c r="B238" s="3"/>
      <c r="C238" s="3"/>
      <c r="D238" s="3"/>
      <c r="E238" s="163"/>
      <c r="F238" s="3"/>
    </row>
    <row r="239" spans="1:7" x14ac:dyDescent="0.35">
      <c r="A239" s="115"/>
      <c r="B239" s="3"/>
      <c r="C239" s="3"/>
      <c r="D239" s="3"/>
      <c r="E239" s="163"/>
      <c r="F239" s="3"/>
    </row>
    <row r="240" spans="1:7" x14ac:dyDescent="0.35">
      <c r="A240" s="115"/>
      <c r="B240" s="3"/>
      <c r="C240" s="3"/>
      <c r="D240" s="3"/>
      <c r="E240" s="163"/>
      <c r="F240" s="3"/>
    </row>
    <row r="241" spans="1:6" x14ac:dyDescent="0.35">
      <c r="A241" s="115"/>
      <c r="B241" s="3"/>
      <c r="C241" s="3"/>
      <c r="D241" s="3"/>
      <c r="E241" s="163"/>
      <c r="F241" s="3"/>
    </row>
    <row r="242" spans="1:6" x14ac:dyDescent="0.35">
      <c r="A242" s="115"/>
      <c r="B242" s="3"/>
      <c r="C242" s="3"/>
      <c r="D242" s="3"/>
      <c r="E242" s="163"/>
      <c r="F242" s="3"/>
    </row>
    <row r="243" spans="1:6" x14ac:dyDescent="0.35">
      <c r="A243" s="115"/>
      <c r="B243" s="3"/>
      <c r="C243" s="3"/>
      <c r="D243" s="3"/>
      <c r="E243" s="163"/>
      <c r="F243" s="3"/>
    </row>
    <row r="244" spans="1:6" x14ac:dyDescent="0.35">
      <c r="A244" s="115"/>
      <c r="B244" s="3"/>
      <c r="C244" s="3"/>
      <c r="D244" s="3"/>
      <c r="E244" s="163"/>
      <c r="F244" s="3"/>
    </row>
    <row r="245" spans="1:6" x14ac:dyDescent="0.35">
      <c r="A245" s="115"/>
      <c r="B245" s="3"/>
      <c r="C245" s="3"/>
      <c r="D245" s="3"/>
      <c r="E245" s="163"/>
      <c r="F245" s="3"/>
    </row>
    <row r="246" spans="1:6" x14ac:dyDescent="0.35">
      <c r="A246" s="115"/>
      <c r="B246" s="3"/>
      <c r="C246" s="3"/>
      <c r="D246" s="3"/>
      <c r="E246" s="163"/>
      <c r="F246" s="3"/>
    </row>
    <row r="247" spans="1:6" x14ac:dyDescent="0.35">
      <c r="A247" s="115"/>
      <c r="B247" s="3"/>
      <c r="C247" s="3"/>
      <c r="D247" s="3"/>
      <c r="E247" s="163"/>
      <c r="F247" s="3"/>
    </row>
    <row r="248" spans="1:6" x14ac:dyDescent="0.35">
      <c r="A248" s="115"/>
      <c r="B248" s="3"/>
      <c r="C248" s="3"/>
      <c r="D248" s="3"/>
      <c r="E248" s="163"/>
      <c r="F248" s="3"/>
    </row>
    <row r="249" spans="1:6" x14ac:dyDescent="0.35">
      <c r="A249" s="115"/>
      <c r="B249" s="3"/>
      <c r="C249" s="3"/>
      <c r="D249" s="3"/>
      <c r="E249" s="163"/>
      <c r="F249" s="3"/>
    </row>
    <row r="250" spans="1:6" x14ac:dyDescent="0.35">
      <c r="A250" s="115"/>
      <c r="B250" s="3"/>
      <c r="C250" s="3"/>
      <c r="D250" s="3"/>
      <c r="E250" s="163"/>
      <c r="F250" s="3"/>
    </row>
    <row r="251" spans="1:6" x14ac:dyDescent="0.35">
      <c r="A251" s="115"/>
      <c r="B251" s="3"/>
      <c r="C251" s="3"/>
      <c r="D251" s="3"/>
      <c r="E251" s="163"/>
      <c r="F251" s="3"/>
    </row>
    <row r="252" spans="1:6" x14ac:dyDescent="0.35">
      <c r="A252" s="115"/>
      <c r="B252" s="3"/>
      <c r="C252" s="3"/>
      <c r="D252" s="3"/>
      <c r="E252" s="163"/>
      <c r="F252" s="3"/>
    </row>
    <row r="253" spans="1:6" x14ac:dyDescent="0.35">
      <c r="A253" s="115"/>
      <c r="B253" s="3"/>
      <c r="C253" s="3"/>
      <c r="D253" s="3"/>
      <c r="E253" s="163"/>
      <c r="F253" s="3"/>
    </row>
    <row r="254" spans="1:6" x14ac:dyDescent="0.35">
      <c r="A254" s="115"/>
      <c r="B254" s="3"/>
      <c r="C254" s="3"/>
      <c r="D254" s="3"/>
      <c r="E254" s="163"/>
      <c r="F254" s="3"/>
    </row>
    <row r="255" spans="1:6" x14ac:dyDescent="0.35">
      <c r="A255" s="115"/>
      <c r="B255" s="3"/>
      <c r="C255" s="3"/>
      <c r="D255" s="3"/>
      <c r="E255" s="163"/>
      <c r="F255" s="3"/>
    </row>
    <row r="256" spans="1:6" x14ac:dyDescent="0.35">
      <c r="A256" s="115"/>
      <c r="B256" s="3"/>
      <c r="C256" s="3"/>
      <c r="D256" s="3"/>
      <c r="E256" s="163"/>
      <c r="F256" s="3"/>
    </row>
    <row r="257" spans="1:6" x14ac:dyDescent="0.35">
      <c r="A257" s="115"/>
      <c r="B257" s="3"/>
      <c r="C257" s="3"/>
      <c r="D257" s="3"/>
      <c r="E257" s="163"/>
      <c r="F257" s="3"/>
    </row>
    <row r="258" spans="1:6" x14ac:dyDescent="0.35">
      <c r="A258" s="115"/>
      <c r="B258" s="3"/>
      <c r="C258" s="3"/>
      <c r="D258" s="3"/>
      <c r="E258" s="163"/>
      <c r="F258" s="3"/>
    </row>
    <row r="259" spans="1:6" x14ac:dyDescent="0.35">
      <c r="A259" s="115"/>
      <c r="B259" s="3"/>
      <c r="C259" s="3"/>
      <c r="D259" s="3"/>
      <c r="E259" s="163"/>
      <c r="F259" s="3"/>
    </row>
    <row r="260" spans="1:6" x14ac:dyDescent="0.35">
      <c r="A260" s="115"/>
      <c r="B260" s="3"/>
      <c r="C260" s="3"/>
      <c r="D260" s="3"/>
      <c r="E260" s="163"/>
      <c r="F260" s="3"/>
    </row>
    <row r="261" spans="1:6" x14ac:dyDescent="0.35">
      <c r="A261" s="115"/>
      <c r="B261" s="3"/>
      <c r="C261" s="3"/>
      <c r="D261" s="3"/>
      <c r="E261" s="163"/>
      <c r="F261" s="3"/>
    </row>
    <row r="262" spans="1:6" x14ac:dyDescent="0.35">
      <c r="A262" s="115"/>
      <c r="B262" s="3"/>
      <c r="C262" s="3"/>
      <c r="D262" s="3"/>
      <c r="E262" s="163"/>
      <c r="F262" s="3"/>
    </row>
    <row r="263" spans="1:6" x14ac:dyDescent="0.35">
      <c r="A263" s="115"/>
      <c r="B263" s="3"/>
      <c r="C263" s="3"/>
      <c r="D263" s="3"/>
      <c r="E263" s="163"/>
      <c r="F263" s="3"/>
    </row>
    <row r="264" spans="1:6" x14ac:dyDescent="0.35">
      <c r="A264" s="115"/>
      <c r="B264" s="3"/>
      <c r="C264" s="3"/>
      <c r="D264" s="3"/>
      <c r="E264" s="163"/>
      <c r="F264" s="3"/>
    </row>
    <row r="265" spans="1:6" x14ac:dyDescent="0.35">
      <c r="A265" s="115"/>
      <c r="B265" s="3"/>
      <c r="C265" s="3"/>
      <c r="D265" s="3"/>
      <c r="E265" s="163"/>
      <c r="F265" s="3"/>
    </row>
    <row r="266" spans="1:6" x14ac:dyDescent="0.35">
      <c r="A266" s="115"/>
      <c r="B266" s="3"/>
      <c r="C266" s="3"/>
      <c r="D266" s="3"/>
      <c r="E266" s="163"/>
      <c r="F266" s="3"/>
    </row>
    <row r="267" spans="1:6" x14ac:dyDescent="0.35">
      <c r="A267" s="115"/>
      <c r="B267" s="3"/>
      <c r="C267" s="3"/>
      <c r="D267" s="3"/>
      <c r="E267" s="163"/>
      <c r="F267" s="3"/>
    </row>
    <row r="268" spans="1:6" x14ac:dyDescent="0.35">
      <c r="A268" s="115"/>
      <c r="B268" s="3"/>
      <c r="C268" s="3"/>
      <c r="D268" s="3"/>
      <c r="E268" s="163"/>
      <c r="F268" s="3"/>
    </row>
    <row r="269" spans="1:6" x14ac:dyDescent="0.35">
      <c r="A269" s="115"/>
      <c r="B269" s="3"/>
      <c r="C269" s="3"/>
      <c r="D269" s="3"/>
      <c r="E269" s="163"/>
      <c r="F269" s="3"/>
    </row>
    <row r="270" spans="1:6" x14ac:dyDescent="0.35">
      <c r="A270" s="115"/>
      <c r="B270" s="3"/>
      <c r="C270" s="3"/>
      <c r="D270" s="3"/>
      <c r="E270" s="163"/>
      <c r="F270" s="3"/>
    </row>
    <row r="271" spans="1:6" x14ac:dyDescent="0.35">
      <c r="A271" s="115"/>
      <c r="B271" s="3"/>
      <c r="C271" s="3"/>
      <c r="D271" s="3"/>
      <c r="E271" s="163"/>
      <c r="F271" s="3"/>
    </row>
    <row r="272" spans="1:6" x14ac:dyDescent="0.35">
      <c r="A272" s="115"/>
      <c r="B272" s="3"/>
      <c r="C272" s="3"/>
      <c r="D272" s="3"/>
      <c r="E272" s="163"/>
      <c r="F272" s="3"/>
    </row>
    <row r="273" spans="1:6" x14ac:dyDescent="0.35">
      <c r="A273" s="115"/>
      <c r="B273" s="3"/>
      <c r="C273" s="3"/>
      <c r="D273" s="3"/>
      <c r="E273" s="163"/>
      <c r="F273" s="3"/>
    </row>
    <row r="274" spans="1:6" x14ac:dyDescent="0.35">
      <c r="A274" s="115"/>
      <c r="B274" s="3"/>
      <c r="C274" s="3"/>
      <c r="D274" s="3"/>
      <c r="E274" s="163"/>
      <c r="F274" s="3"/>
    </row>
    <row r="275" spans="1:6" x14ac:dyDescent="0.35">
      <c r="A275" s="115"/>
      <c r="B275" s="3"/>
      <c r="C275" s="3"/>
      <c r="D275" s="3"/>
      <c r="E275" s="163"/>
      <c r="F275" s="3"/>
    </row>
  </sheetData>
  <autoFilter ref="A6:G23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1-1. რესურსული ხარჯთაღრიცხვა</vt:lpstr>
      <vt:lpstr>კრებსითი სატენდერო</vt:lpstr>
      <vt:lpstr>'1-1. რესურსული ხარჯთაღრიცხვა'!Print_Area</vt:lpstr>
      <vt:lpstr>'კრებსითი სატენდერო'!Print_Area</vt:lpstr>
      <vt:lpstr>'1-1. რესურსული ხარჯთაღრიცხვა'!Print_Titles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2020-06-25T11:59:30Z</dcterms:modified>
</cp:coreProperties>
</file>